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1760" windowHeight="6015"/>
  </bookViews>
  <sheets>
    <sheet name="제직결과표양식" sheetId="4" r:id="rId1"/>
    <sheet name="결재인" sheetId="3" r:id="rId2"/>
  </sheets>
  <calcPr calcId="145621"/>
</workbook>
</file>

<file path=xl/calcChain.xml><?xml version="1.0" encoding="utf-8"?>
<calcChain xmlns="http://schemas.openxmlformats.org/spreadsheetml/2006/main">
  <c r="C14" i="4" l="1"/>
  <c r="I9" i="4"/>
  <c r="F25" i="4"/>
  <c r="F23" i="4"/>
  <c r="F13" i="4"/>
  <c r="F14" i="4" s="1"/>
  <c r="F9" i="4"/>
  <c r="E9" i="4"/>
  <c r="C9" i="4"/>
  <c r="I11" i="4"/>
  <c r="E11" i="4"/>
  <c r="F11" i="4"/>
  <c r="C11" i="4"/>
  <c r="J8" i="4"/>
  <c r="G9" i="4"/>
  <c r="G10" i="4" s="1"/>
  <c r="G11" i="4" s="1"/>
  <c r="G12" i="4" s="1"/>
  <c r="G13" i="4" s="1"/>
  <c r="G14" i="4" s="1"/>
  <c r="F20" i="4"/>
  <c r="N21" i="4"/>
  <c r="J14" i="4" l="1"/>
  <c r="J12" i="4"/>
  <c r="J11" i="4"/>
  <c r="J13" i="4"/>
  <c r="J10" i="4"/>
  <c r="J9" i="4"/>
  <c r="J15" i="4" l="1"/>
  <c r="K9" i="4" l="1"/>
  <c r="K14" i="4"/>
  <c r="K12" i="4"/>
  <c r="K13" i="4"/>
  <c r="K11" i="4"/>
  <c r="K8" i="4"/>
  <c r="K10" i="4"/>
  <c r="K15" i="4" l="1"/>
</calcChain>
</file>

<file path=xl/sharedStrings.xml><?xml version="1.0" encoding="utf-8"?>
<sst xmlns="http://schemas.openxmlformats.org/spreadsheetml/2006/main" count="79" uniqueCount="67">
  <si>
    <t xml:space="preserve"> </t>
    <phoneticPr fontId="1" type="noConversion"/>
  </si>
  <si>
    <t>작성</t>
    <phoneticPr fontId="1" type="noConversion"/>
  </si>
  <si>
    <t>검토</t>
    <phoneticPr fontId="1" type="noConversion"/>
  </si>
  <si>
    <t>승인</t>
    <phoneticPr fontId="1" type="noConversion"/>
  </si>
  <si>
    <t>결 재</t>
    <phoneticPr fontId="1" type="noConversion"/>
  </si>
  <si>
    <t>BAR</t>
    <phoneticPr fontId="1" type="noConversion"/>
  </si>
  <si>
    <t>A : B</t>
    <phoneticPr fontId="1" type="noConversion"/>
  </si>
  <si>
    <t>ITEM:</t>
    <phoneticPr fontId="1" type="noConversion"/>
  </si>
  <si>
    <t>호 기</t>
    <phoneticPr fontId="1" type="noConversion"/>
  </si>
  <si>
    <t>기 종</t>
    <phoneticPr fontId="1" type="noConversion"/>
  </si>
  <si>
    <t>제직결과란</t>
    <phoneticPr fontId="1" type="noConversion"/>
  </si>
  <si>
    <t>T/P</t>
    <phoneticPr fontId="1" type="noConversion"/>
  </si>
  <si>
    <t>원사 구성</t>
    <phoneticPr fontId="1" type="noConversion"/>
  </si>
  <si>
    <t>섬도</t>
    <phoneticPr fontId="1" type="noConversion"/>
  </si>
  <si>
    <t>본수</t>
    <phoneticPr fontId="1" type="noConversion"/>
  </si>
  <si>
    <t>빔수</t>
    <phoneticPr fontId="1" type="noConversion"/>
  </si>
  <si>
    <t>배열</t>
    <phoneticPr fontId="1" type="noConversion"/>
  </si>
  <si>
    <t>RACK</t>
    <phoneticPr fontId="1" type="noConversion"/>
  </si>
  <si>
    <t>비 율</t>
    <phoneticPr fontId="1" type="noConversion"/>
  </si>
  <si>
    <t>기 어</t>
    <phoneticPr fontId="1" type="noConversion"/>
  </si>
  <si>
    <t>조 직</t>
    <phoneticPr fontId="1" type="noConversion"/>
  </si>
  <si>
    <t>L1</t>
    <phoneticPr fontId="1" type="noConversion"/>
  </si>
  <si>
    <t>L2</t>
    <phoneticPr fontId="1" type="noConversion"/>
  </si>
  <si>
    <t>L3</t>
    <phoneticPr fontId="1" type="noConversion"/>
  </si>
  <si>
    <t>L4</t>
    <phoneticPr fontId="1" type="noConversion"/>
  </si>
  <si>
    <t>L5</t>
    <phoneticPr fontId="1" type="noConversion"/>
  </si>
  <si>
    <t>L6</t>
    <phoneticPr fontId="1" type="noConversion"/>
  </si>
  <si>
    <t>L7</t>
    <phoneticPr fontId="1" type="noConversion"/>
  </si>
  <si>
    <t>계</t>
    <phoneticPr fontId="1" type="noConversion"/>
  </si>
  <si>
    <t>계산중량(gr/yd)</t>
    <phoneticPr fontId="1" type="noConversion"/>
  </si>
  <si>
    <t>제 직  결 과 표</t>
    <phoneticPr fontId="1" type="noConversion"/>
  </si>
  <si>
    <t>권취마수</t>
    <phoneticPr fontId="1" type="noConversion"/>
  </si>
  <si>
    <t>절NO</t>
    <phoneticPr fontId="1" type="noConversion"/>
  </si>
  <si>
    <t>생산량</t>
    <phoneticPr fontId="1" type="noConversion"/>
  </si>
  <si>
    <t>제  직   조  건</t>
    <phoneticPr fontId="1" type="noConversion"/>
  </si>
  <si>
    <t>정경 특기사항</t>
    <phoneticPr fontId="1" type="noConversion"/>
  </si>
  <si>
    <t>제직 특기사항</t>
    <phoneticPr fontId="1" type="noConversion"/>
  </si>
  <si>
    <t>생산 CAPACITY</t>
    <phoneticPr fontId="1" type="noConversion"/>
  </si>
  <si>
    <t>밀 도</t>
    <phoneticPr fontId="1" type="noConversion"/>
  </si>
  <si>
    <t>생지폭</t>
    <phoneticPr fontId="1" type="noConversion"/>
  </si>
  <si>
    <t>구분</t>
    <phoneticPr fontId="1" type="noConversion"/>
  </si>
  <si>
    <t>RPM</t>
    <phoneticPr fontId="1" type="noConversion"/>
  </si>
  <si>
    <t>가동율</t>
    <phoneticPr fontId="1" type="noConversion"/>
  </si>
  <si>
    <t>폭수</t>
    <phoneticPr fontId="1" type="noConversion"/>
  </si>
  <si>
    <t>일일 생산량</t>
    <phoneticPr fontId="1" type="noConversion"/>
  </si>
  <si>
    <t>생지중량</t>
    <phoneticPr fontId="1" type="noConversion"/>
  </si>
  <si>
    <t>제 직 량</t>
    <phoneticPr fontId="1" type="noConversion"/>
  </si>
  <si>
    <t>FULL</t>
    <phoneticPr fontId="1" type="noConversion"/>
  </si>
  <si>
    <t xml:space="preserve"> </t>
    <phoneticPr fontId="1" type="noConversion"/>
  </si>
  <si>
    <t>P150/48 BRT</t>
    <phoneticPr fontId="1" type="noConversion"/>
  </si>
  <si>
    <t>P30/1 SD</t>
    <phoneticPr fontId="1" type="noConversion"/>
  </si>
  <si>
    <t>1~8</t>
    <phoneticPr fontId="1" type="noConversion"/>
  </si>
  <si>
    <t>P75/36 SD</t>
    <phoneticPr fontId="1" type="noConversion"/>
  </si>
  <si>
    <t>1X</t>
    <phoneticPr fontId="1" type="noConversion"/>
  </si>
  <si>
    <t>X1</t>
    <phoneticPr fontId="1" type="noConversion"/>
  </si>
  <si>
    <t>32 32 10 10</t>
    <phoneticPr fontId="1" type="noConversion"/>
  </si>
  <si>
    <t>3V3L</t>
    <phoneticPr fontId="1" type="noConversion"/>
  </si>
  <si>
    <t>RD-7N</t>
    <phoneticPr fontId="1" type="noConversion"/>
  </si>
  <si>
    <t>(10 12*4) 10 (45 43*4) 45</t>
    <phoneticPr fontId="1" type="noConversion"/>
  </si>
  <si>
    <t>(45 43*4) 45 (10 12*4) 10</t>
    <phoneticPr fontId="1" type="noConversion"/>
  </si>
  <si>
    <t>(10 12 10 23 21 23*3)</t>
    <phoneticPr fontId="1" type="noConversion"/>
  </si>
  <si>
    <t>(23 21 23 10 12 10*3)</t>
    <phoneticPr fontId="1" type="noConversion"/>
  </si>
  <si>
    <t>CDP150/48 SD</t>
    <phoneticPr fontId="1" type="noConversion"/>
  </si>
  <si>
    <t>PANAS S/W MESH (P/C)-2</t>
    <phoneticPr fontId="1" type="noConversion"/>
  </si>
  <si>
    <t>01 21</t>
    <phoneticPr fontId="1" type="noConversion"/>
  </si>
  <si>
    <t>32 01</t>
    <phoneticPr fontId="1" type="noConversion"/>
  </si>
  <si>
    <t>3L3V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</si>
</sst>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0.0%"/>
    <numFmt numFmtId="177" formatCode="_-* #,##0.0_-;\-* #,##0.0_-;_-* &quot;-&quot;?_-;_-@_-"/>
    <numFmt numFmtId="178" formatCode="#,##0&quot;YD&quot;"/>
    <numFmt numFmtId="179" formatCode="&quot;₩&quot;#,##0"/>
    <numFmt numFmtId="180" formatCode="yyyy&quot;년&quot;\ m&quot;월&quot;\ d&quot;일&quot;;@"/>
    <numFmt numFmtId="181" formatCode="0.0&quot; inch&quot;"/>
    <numFmt numFmtId="182" formatCode="#,##0&quot; yd&quot;"/>
    <numFmt numFmtId="183" formatCode="0.00&quot; mm&quot;"/>
    <numFmt numFmtId="184" formatCode="0&quot; 호기&quot;"/>
    <numFmt numFmtId="185" formatCode="#,##0&quot; gr/yd&quot;"/>
    <numFmt numFmtId="186" formatCode="#,##0&quot; G/G&quot;"/>
    <numFmt numFmtId="187" formatCode="#,##0.00&quot;kg&quot;"/>
    <numFmt numFmtId="188" formatCode="#,##0.00&quot; kg&quot;"/>
    <numFmt numFmtId="189" formatCode="0.00&quot;ea/cm&quot;"/>
  </numFmts>
  <fonts count="1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u/>
      <sz val="28"/>
      <name val="굴림"/>
      <family val="3"/>
      <charset val="129"/>
    </font>
    <font>
      <b/>
      <u/>
      <sz val="2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b/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4" fillId="0" borderId="0" xfId="0" applyFont="1" applyFill="1" applyBorder="1" applyAlignment="1">
      <alignment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/>
    <xf numFmtId="4" fontId="2" fillId="0" borderId="0" xfId="0" applyNumberFormat="1" applyFont="1" applyFill="1"/>
    <xf numFmtId="0" fontId="3" fillId="0" borderId="0" xfId="0" applyFont="1" applyFill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/>
    <xf numFmtId="4" fontId="6" fillId="0" borderId="0" xfId="0" applyNumberFormat="1" applyFont="1" applyFill="1"/>
    <xf numFmtId="0" fontId="7" fillId="0" borderId="0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wrapText="1"/>
    </xf>
    <xf numFmtId="4" fontId="9" fillId="0" borderId="0" xfId="0" applyNumberFormat="1" applyFont="1" applyFill="1"/>
    <xf numFmtId="0" fontId="9" fillId="0" borderId="0" xfId="0" applyFont="1" applyFill="1"/>
    <xf numFmtId="4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1" fontId="9" fillId="0" borderId="6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41" fontId="9" fillId="2" borderId="8" xfId="0" applyNumberFormat="1" applyFont="1" applyFill="1" applyBorder="1" applyAlignment="1">
      <alignment horizontal="center" vertical="center" wrapText="1"/>
    </xf>
    <xf numFmtId="41" fontId="9" fillId="0" borderId="9" xfId="0" applyNumberFormat="1" applyFont="1" applyFill="1" applyBorder="1" applyAlignment="1">
      <alignment horizontal="center" vertical="center" wrapText="1"/>
    </xf>
    <xf numFmtId="177" fontId="9" fillId="0" borderId="8" xfId="0" applyNumberFormat="1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vertical="center" wrapText="1"/>
    </xf>
    <xf numFmtId="0" fontId="9" fillId="0" borderId="10" xfId="0" applyFont="1" applyFill="1" applyBorder="1" applyAlignment="1">
      <alignment horizontal="center" vertical="center" wrapText="1"/>
    </xf>
    <xf numFmtId="41" fontId="9" fillId="2" borderId="11" xfId="0" applyNumberFormat="1" applyFont="1" applyFill="1" applyBorder="1" applyAlignment="1">
      <alignment horizontal="center" vertical="center" wrapText="1"/>
    </xf>
    <xf numFmtId="41" fontId="9" fillId="0" borderId="12" xfId="0" applyNumberFormat="1" applyFont="1" applyFill="1" applyBorder="1" applyAlignment="1">
      <alignment horizontal="center" vertical="center" wrapText="1"/>
    </xf>
    <xf numFmtId="177" fontId="9" fillId="0" borderId="11" xfId="0" applyNumberFormat="1" applyFont="1" applyFill="1" applyBorder="1" applyAlignment="1">
      <alignment horizontal="center" vertical="center" wrapText="1"/>
    </xf>
    <xf numFmtId="176" fontId="9" fillId="0" borderId="11" xfId="0" applyNumberFormat="1" applyFont="1" applyFill="1" applyBorder="1" applyAlignment="1">
      <alignment horizontal="center" vertical="center" wrapText="1"/>
    </xf>
    <xf numFmtId="49" fontId="9" fillId="2" borderId="10" xfId="0" applyNumberFormat="1" applyFont="1" applyFill="1" applyBorder="1" applyAlignment="1">
      <alignment vertical="center" wrapText="1"/>
    </xf>
    <xf numFmtId="0" fontId="9" fillId="0" borderId="13" xfId="0" applyFont="1" applyFill="1" applyBorder="1" applyAlignment="1">
      <alignment horizontal="center" vertical="center" wrapText="1"/>
    </xf>
    <xf numFmtId="41" fontId="9" fillId="2" borderId="14" xfId="0" applyNumberFormat="1" applyFont="1" applyFill="1" applyBorder="1" applyAlignment="1">
      <alignment horizontal="center" vertical="center" wrapText="1"/>
    </xf>
    <xf numFmtId="41" fontId="9" fillId="0" borderId="15" xfId="0" applyNumberFormat="1" applyFont="1" applyFill="1" applyBorder="1" applyAlignment="1">
      <alignment horizontal="center" vertical="center" wrapText="1"/>
    </xf>
    <xf numFmtId="177" fontId="9" fillId="0" borderId="14" xfId="0" applyNumberFormat="1" applyFont="1" applyFill="1" applyBorder="1" applyAlignment="1">
      <alignment horizontal="center" vertical="center" wrapText="1"/>
    </xf>
    <xf numFmtId="176" fontId="9" fillId="0" borderId="14" xfId="0" applyNumberFormat="1" applyFont="1" applyFill="1" applyBorder="1" applyAlignment="1">
      <alignment horizontal="center" vertical="center" wrapText="1"/>
    </xf>
    <xf numFmtId="41" fontId="9" fillId="0" borderId="16" xfId="0" applyNumberFormat="1" applyFont="1" applyFill="1" applyBorder="1" applyAlignment="1">
      <alignment horizontal="center" vertical="center" wrapText="1"/>
    </xf>
    <xf numFmtId="41" fontId="9" fillId="0" borderId="17" xfId="0" applyNumberFormat="1" applyFont="1" applyFill="1" applyBorder="1" applyAlignment="1">
      <alignment horizontal="center" vertical="center" wrapText="1"/>
    </xf>
    <xf numFmtId="177" fontId="9" fillId="0" borderId="17" xfId="0" applyNumberFormat="1" applyFont="1" applyFill="1" applyBorder="1" applyAlignment="1">
      <alignment horizontal="center" vertical="center" wrapText="1"/>
    </xf>
    <xf numFmtId="176" fontId="9" fillId="0" borderId="17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184" fontId="9" fillId="2" borderId="16" xfId="0" applyNumberFormat="1" applyFont="1" applyFill="1" applyBorder="1" applyAlignment="1">
      <alignment horizontal="center" vertical="center"/>
    </xf>
    <xf numFmtId="186" fontId="9" fillId="2" borderId="18" xfId="0" applyNumberFormat="1" applyFont="1" applyFill="1" applyBorder="1" applyAlignment="1">
      <alignment horizontal="center" vertical="center" wrapText="1"/>
    </xf>
    <xf numFmtId="178" fontId="9" fillId="0" borderId="16" xfId="0" applyNumberFormat="1" applyFont="1" applyFill="1" applyBorder="1" applyAlignment="1">
      <alignment horizontal="center" vertical="center" wrapText="1"/>
    </xf>
    <xf numFmtId="178" fontId="9" fillId="0" borderId="19" xfId="0" applyNumberFormat="1" applyFont="1" applyFill="1" applyBorder="1" applyAlignment="1">
      <alignment horizontal="center" vertical="center" wrapText="1"/>
    </xf>
    <xf numFmtId="179" fontId="9" fillId="0" borderId="20" xfId="0" applyNumberFormat="1" applyFont="1" applyFill="1" applyBorder="1" applyAlignment="1">
      <alignment horizontal="center" vertical="center" wrapText="1"/>
    </xf>
    <xf numFmtId="179" fontId="9" fillId="0" borderId="21" xfId="0" applyNumberFormat="1" applyFont="1" applyFill="1" applyBorder="1" applyAlignment="1">
      <alignment horizontal="center" vertical="center" wrapText="1"/>
    </xf>
    <xf numFmtId="179" fontId="9" fillId="0" borderId="22" xfId="0" applyNumberFormat="1" applyFont="1" applyFill="1" applyBorder="1" applyAlignment="1">
      <alignment horizontal="center" vertical="center" wrapText="1"/>
    </xf>
    <xf numFmtId="3" fontId="9" fillId="2" borderId="23" xfId="0" applyNumberFormat="1" applyFont="1" applyFill="1" applyBorder="1" applyAlignment="1">
      <alignment horizontal="center" vertical="center" wrapText="1"/>
    </xf>
    <xf numFmtId="9" fontId="9" fillId="2" borderId="24" xfId="0" applyNumberFormat="1" applyFont="1" applyFill="1" applyBorder="1" applyAlignment="1">
      <alignment horizontal="center" vertical="center" wrapText="1"/>
    </xf>
    <xf numFmtId="3" fontId="9" fillId="2" borderId="24" xfId="0" applyNumberFormat="1" applyFont="1" applyFill="1" applyBorder="1" applyAlignment="1">
      <alignment horizontal="center" vertical="center" wrapText="1"/>
    </xf>
    <xf numFmtId="182" fontId="9" fillId="0" borderId="25" xfId="0" applyNumberFormat="1" applyFont="1" applyFill="1" applyBorder="1" applyAlignment="1">
      <alignment horizontal="center" vertical="center" wrapText="1"/>
    </xf>
    <xf numFmtId="3" fontId="9" fillId="0" borderId="26" xfId="0" applyNumberFormat="1" applyFont="1" applyFill="1" applyBorder="1" applyAlignment="1">
      <alignment horizontal="center" vertical="center" wrapText="1"/>
    </xf>
    <xf numFmtId="9" fontId="9" fillId="0" borderId="27" xfId="0" applyNumberFormat="1" applyFont="1" applyFill="1" applyBorder="1" applyAlignment="1">
      <alignment horizontal="center" vertical="center" wrapText="1"/>
    </xf>
    <xf numFmtId="3" fontId="9" fillId="0" borderId="27" xfId="0" applyNumberFormat="1" applyFont="1" applyFill="1" applyBorder="1" applyAlignment="1">
      <alignment horizontal="center" vertical="center" wrapText="1"/>
    </xf>
    <xf numFmtId="182" fontId="9" fillId="0" borderId="28" xfId="0" applyNumberFormat="1" applyFont="1" applyFill="1" applyBorder="1" applyAlignment="1">
      <alignment horizontal="center" vertical="center" wrapText="1"/>
    </xf>
    <xf numFmtId="3" fontId="9" fillId="0" borderId="29" xfId="0" applyNumberFormat="1" applyFont="1" applyFill="1" applyBorder="1" applyAlignment="1">
      <alignment horizontal="center" vertical="center" wrapText="1"/>
    </xf>
    <xf numFmtId="9" fontId="10" fillId="0" borderId="30" xfId="0" applyNumberFormat="1" applyFont="1" applyFill="1" applyBorder="1" applyAlignment="1">
      <alignment horizontal="center" vertical="center" wrapText="1"/>
    </xf>
    <xf numFmtId="3" fontId="9" fillId="0" borderId="30" xfId="0" applyNumberFormat="1" applyFont="1" applyFill="1" applyBorder="1" applyAlignment="1">
      <alignment horizontal="center" vertical="center" wrapText="1"/>
    </xf>
    <xf numFmtId="182" fontId="9" fillId="0" borderId="31" xfId="0" applyNumberFormat="1" applyFont="1" applyFill="1" applyBorder="1" applyAlignment="1">
      <alignment horizontal="center" vertical="center" wrapText="1"/>
    </xf>
    <xf numFmtId="180" fontId="9" fillId="0" borderId="3" xfId="0" applyNumberFormat="1" applyFont="1" applyFill="1" applyBorder="1" applyAlignment="1"/>
    <xf numFmtId="177" fontId="9" fillId="2" borderId="8" xfId="0" applyNumberFormat="1" applyFont="1" applyFill="1" applyBorder="1" applyAlignment="1">
      <alignment vertical="center" wrapText="1"/>
    </xf>
    <xf numFmtId="177" fontId="9" fillId="2" borderId="11" xfId="0" applyNumberFormat="1" applyFont="1" applyFill="1" applyBorder="1" applyAlignment="1">
      <alignment vertical="center" wrapText="1"/>
    </xf>
    <xf numFmtId="177" fontId="9" fillId="2" borderId="14" xfId="0" applyNumberFormat="1" applyFont="1" applyFill="1" applyBorder="1" applyAlignment="1">
      <alignment vertical="center" wrapText="1"/>
    </xf>
    <xf numFmtId="177" fontId="9" fillId="0" borderId="17" xfId="0" applyNumberFormat="1" applyFont="1" applyFill="1" applyBorder="1" applyAlignment="1">
      <alignment vertical="center" wrapText="1"/>
    </xf>
    <xf numFmtId="49" fontId="9" fillId="0" borderId="12" xfId="0" applyNumberFormat="1" applyFont="1" applyFill="1" applyBorder="1" applyAlignment="1">
      <alignment horizontal="center" vertical="center" wrapText="1"/>
    </xf>
    <xf numFmtId="49" fontId="9" fillId="2" borderId="13" xfId="0" applyNumberFormat="1" applyFont="1" applyFill="1" applyBorder="1" applyAlignment="1">
      <alignment vertical="center" wrapText="1"/>
    </xf>
    <xf numFmtId="41" fontId="9" fillId="2" borderId="7" xfId="0" applyNumberFormat="1" applyFont="1" applyFill="1" applyBorder="1" applyAlignment="1">
      <alignment vertical="center" wrapText="1"/>
    </xf>
    <xf numFmtId="41" fontId="9" fillId="0" borderId="10" xfId="0" applyNumberFormat="1" applyFont="1" applyFill="1" applyBorder="1" applyAlignment="1">
      <alignment vertical="center" wrapText="1"/>
    </xf>
    <xf numFmtId="41" fontId="9" fillId="0" borderId="13" xfId="0" applyNumberFormat="1" applyFont="1" applyFill="1" applyBorder="1" applyAlignment="1">
      <alignment vertical="center" wrapText="1"/>
    </xf>
    <xf numFmtId="41" fontId="9" fillId="0" borderId="1" xfId="0" applyNumberFormat="1" applyFont="1" applyFill="1" applyBorder="1" applyAlignment="1">
      <alignment vertical="center" wrapText="1"/>
    </xf>
    <xf numFmtId="189" fontId="10" fillId="2" borderId="16" xfId="0" applyNumberFormat="1" applyFont="1" applyFill="1" applyBorder="1" applyAlignment="1">
      <alignment horizontal="center" vertical="center"/>
    </xf>
    <xf numFmtId="180" fontId="9" fillId="2" borderId="3" xfId="0" applyNumberFormat="1" applyFont="1" applyFill="1" applyBorder="1" applyAlignment="1">
      <alignment horizontal="center" vertical="center"/>
    </xf>
    <xf numFmtId="180" fontId="9" fillId="0" borderId="4" xfId="0" applyNumberFormat="1" applyFont="1" applyFill="1" applyBorder="1" applyAlignment="1">
      <alignment horizontal="center" vertical="center"/>
    </xf>
    <xf numFmtId="180" fontId="9" fillId="0" borderId="34" xfId="0" applyNumberFormat="1" applyFont="1" applyFill="1" applyBorder="1" applyAlignment="1">
      <alignment horizontal="center" vertical="center"/>
    </xf>
    <xf numFmtId="180" fontId="9" fillId="0" borderId="5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1" fontId="9" fillId="0" borderId="35" xfId="0" applyNumberFormat="1" applyFont="1" applyFill="1" applyBorder="1" applyAlignment="1">
      <alignment horizontal="center" vertical="center" wrapText="1"/>
    </xf>
    <xf numFmtId="41" fontId="9" fillId="0" borderId="6" xfId="0" applyNumberFormat="1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3" fontId="9" fillId="2" borderId="11" xfId="0" applyNumberFormat="1" applyFont="1" applyFill="1" applyBorder="1" applyAlignment="1">
      <alignment vertical="center" wrapText="1"/>
    </xf>
    <xf numFmtId="3" fontId="9" fillId="2" borderId="32" xfId="0" applyNumberFormat="1" applyFont="1" applyFill="1" applyBorder="1" applyAlignment="1">
      <alignment vertical="center" wrapText="1"/>
    </xf>
    <xf numFmtId="41" fontId="9" fillId="0" borderId="4" xfId="0" applyNumberFormat="1" applyFont="1" applyFill="1" applyBorder="1" applyAlignment="1">
      <alignment horizontal="center" vertical="center" wrapText="1"/>
    </xf>
    <xf numFmtId="41" fontId="9" fillId="0" borderId="5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9" fillId="2" borderId="44" xfId="0" applyFont="1" applyFill="1" applyBorder="1" applyAlignment="1">
      <alignment vertical="center" wrapText="1"/>
    </xf>
    <xf numFmtId="3" fontId="9" fillId="2" borderId="14" xfId="0" applyNumberFormat="1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3" fontId="9" fillId="0" borderId="38" xfId="0" applyNumberFormat="1" applyFont="1" applyFill="1" applyBorder="1" applyAlignment="1">
      <alignment horizontal="center" vertical="center" wrapText="1"/>
    </xf>
    <xf numFmtId="3" fontId="9" fillId="0" borderId="32" xfId="0" applyNumberFormat="1" applyFont="1" applyFill="1" applyBorder="1" applyAlignment="1">
      <alignment horizontal="center" vertical="center" wrapText="1"/>
    </xf>
    <xf numFmtId="178" fontId="9" fillId="0" borderId="35" xfId="0" applyNumberFormat="1" applyFont="1" applyFill="1" applyBorder="1" applyAlignment="1">
      <alignment horizontal="center" vertical="center" wrapText="1"/>
    </xf>
    <xf numFmtId="178" fontId="9" fillId="0" borderId="39" xfId="0" applyNumberFormat="1" applyFont="1" applyFill="1" applyBorder="1" applyAlignment="1">
      <alignment horizontal="center" vertical="center" wrapText="1"/>
    </xf>
    <xf numFmtId="178" fontId="9" fillId="0" borderId="6" xfId="0" applyNumberFormat="1" applyFont="1" applyFill="1" applyBorder="1" applyAlignment="1">
      <alignment horizontal="center" vertical="center" wrapText="1"/>
    </xf>
    <xf numFmtId="3" fontId="9" fillId="0" borderId="11" xfId="0" applyNumberFormat="1" applyFont="1" applyFill="1" applyBorder="1" applyAlignment="1">
      <alignment horizontal="center" vertical="center" wrapText="1"/>
    </xf>
    <xf numFmtId="182" fontId="9" fillId="2" borderId="17" xfId="0" applyNumberFormat="1" applyFont="1" applyFill="1" applyBorder="1" applyAlignment="1">
      <alignment horizontal="center" vertical="center" wrapText="1"/>
    </xf>
    <xf numFmtId="182" fontId="9" fillId="2" borderId="18" xfId="0" applyNumberFormat="1" applyFont="1" applyFill="1" applyBorder="1" applyAlignment="1">
      <alignment horizontal="center" vertical="center" wrapText="1"/>
    </xf>
    <xf numFmtId="187" fontId="9" fillId="2" borderId="17" xfId="0" applyNumberFormat="1" applyFont="1" applyFill="1" applyBorder="1" applyAlignment="1">
      <alignment horizontal="center" vertical="center" wrapText="1"/>
    </xf>
    <xf numFmtId="187" fontId="9" fillId="2" borderId="18" xfId="0" applyNumberFormat="1" applyFont="1" applyFill="1" applyBorder="1" applyAlignment="1">
      <alignment horizontal="center" vertical="center" wrapText="1"/>
    </xf>
    <xf numFmtId="3" fontId="9" fillId="0" borderId="47" xfId="0" applyNumberFormat="1" applyFont="1" applyFill="1" applyBorder="1" applyAlignment="1">
      <alignment horizontal="center" vertical="center" wrapText="1"/>
    </xf>
    <xf numFmtId="3" fontId="9" fillId="0" borderId="48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182" fontId="9" fillId="0" borderId="17" xfId="0" applyNumberFormat="1" applyFont="1" applyFill="1" applyBorder="1" applyAlignment="1">
      <alignment horizontal="center" vertical="center"/>
    </xf>
    <xf numFmtId="182" fontId="9" fillId="0" borderId="18" xfId="0" applyNumberFormat="1" applyFont="1" applyFill="1" applyBorder="1" applyAlignment="1">
      <alignment horizontal="center" vertical="center"/>
    </xf>
    <xf numFmtId="188" fontId="9" fillId="0" borderId="16" xfId="0" applyNumberFormat="1" applyFont="1" applyFill="1" applyBorder="1" applyAlignment="1">
      <alignment horizontal="center" vertical="center"/>
    </xf>
    <xf numFmtId="188" fontId="9" fillId="0" borderId="18" xfId="0" applyNumberFormat="1" applyFont="1" applyFill="1" applyBorder="1" applyAlignment="1">
      <alignment horizontal="center" vertical="center"/>
    </xf>
    <xf numFmtId="181" fontId="10" fillId="0" borderId="17" xfId="0" applyNumberFormat="1" applyFont="1" applyFill="1" applyBorder="1" applyAlignment="1">
      <alignment horizontal="center" vertical="center"/>
    </xf>
    <xf numFmtId="181" fontId="10" fillId="0" borderId="18" xfId="0" applyNumberFormat="1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185" fontId="10" fillId="2" borderId="17" xfId="0" applyNumberFormat="1" applyFont="1" applyFill="1" applyBorder="1" applyAlignment="1">
      <alignment horizontal="center" vertical="center" wrapText="1"/>
    </xf>
    <xf numFmtId="185" fontId="10" fillId="2" borderId="16" xfId="0" applyNumberFormat="1" applyFont="1" applyFill="1" applyBorder="1" applyAlignment="1">
      <alignment horizontal="center" vertical="center" wrapText="1"/>
    </xf>
    <xf numFmtId="185" fontId="10" fillId="2" borderId="18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3" fontId="9" fillId="0" borderId="14" xfId="0" applyNumberFormat="1" applyFont="1" applyFill="1" applyBorder="1" applyAlignment="1">
      <alignment horizontal="center" vertical="center" wrapText="1"/>
    </xf>
    <xf numFmtId="3" fontId="9" fillId="0" borderId="33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10" fillId="0" borderId="40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textRotation="255" wrapText="1"/>
    </xf>
    <xf numFmtId="0" fontId="2" fillId="0" borderId="34" xfId="0" applyFont="1" applyFill="1" applyBorder="1" applyAlignment="1">
      <alignment horizontal="center" vertical="center" textRotation="255" wrapText="1"/>
    </xf>
    <xf numFmtId="0" fontId="2" fillId="0" borderId="5" xfId="0" applyFont="1" applyFill="1" applyBorder="1" applyAlignment="1">
      <alignment horizontal="center" vertical="center" textRotation="255" wrapText="1"/>
    </xf>
    <xf numFmtId="0" fontId="11" fillId="0" borderId="17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3" fontId="9" fillId="0" borderId="17" xfId="0" applyNumberFormat="1" applyFont="1" applyFill="1" applyBorder="1" applyAlignment="1">
      <alignment horizontal="center" vertical="center" wrapText="1"/>
    </xf>
    <xf numFmtId="3" fontId="9" fillId="0" borderId="18" xfId="0" applyNumberFormat="1" applyFont="1" applyFill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179" fontId="9" fillId="0" borderId="41" xfId="0" applyNumberFormat="1" applyFont="1" applyFill="1" applyBorder="1" applyAlignment="1">
      <alignment horizontal="center" vertical="center" wrapText="1"/>
    </xf>
    <xf numFmtId="179" fontId="9" fillId="0" borderId="42" xfId="0" applyNumberFormat="1" applyFont="1" applyFill="1" applyBorder="1" applyAlignment="1">
      <alignment horizontal="center" vertical="center" wrapText="1"/>
    </xf>
    <xf numFmtId="183" fontId="13" fillId="2" borderId="40" xfId="0" applyNumberFormat="1" applyFont="1" applyFill="1" applyBorder="1" applyAlignment="1">
      <alignment horizontal="center" vertical="center" wrapText="1"/>
    </xf>
    <xf numFmtId="3" fontId="9" fillId="2" borderId="43" xfId="0" applyNumberFormat="1" applyFont="1" applyFill="1" applyBorder="1" applyAlignment="1">
      <alignment horizontal="center" vertical="center" wrapText="1"/>
    </xf>
    <xf numFmtId="3" fontId="9" fillId="2" borderId="44" xfId="0" applyNumberFormat="1" applyFont="1" applyFill="1" applyBorder="1" applyAlignment="1">
      <alignment horizontal="center" vertical="center" wrapText="1"/>
    </xf>
    <xf numFmtId="0" fontId="11" fillId="0" borderId="45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horizontal="center" vertical="center" wrapText="1"/>
    </xf>
    <xf numFmtId="0" fontId="11" fillId="0" borderId="4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3" fontId="9" fillId="0" borderId="8" xfId="0" applyNumberFormat="1" applyFont="1" applyFill="1" applyBorder="1" applyAlignment="1">
      <alignment horizontal="center" vertical="center" wrapText="1"/>
    </xf>
    <xf numFmtId="3" fontId="9" fillId="0" borderId="44" xfId="0" applyNumberFormat="1" applyFont="1" applyFill="1" applyBorder="1" applyAlignment="1">
      <alignment horizontal="center" vertical="center" wrapText="1"/>
    </xf>
    <xf numFmtId="0" fontId="9" fillId="0" borderId="3" xfId="0" quotePrefix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textRotation="255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0</xdr:row>
          <xdr:rowOff>0</xdr:rowOff>
        </xdr:from>
        <xdr:to>
          <xdr:col>13</xdr:col>
          <xdr:colOff>2162175</xdr:colOff>
          <xdr:row>3</xdr:row>
          <xdr:rowOff>104775</xdr:rowOff>
        </xdr:to>
        <xdr:pic>
          <xdr:nvPicPr>
            <xdr:cNvPr id="3073" name="Picture 1"/>
            <xdr:cNvPicPr>
              <a:picLocks noChangeAspect="1" noChangeArrowheads="1"/>
              <a:extLst>
                <a:ext uri="{84589F7E-364E-4C9E-8A38-B11213B215E9}">
                  <a14:cameraTool cellRange="결재인!$B$2:$H$3" spid="_x0000_s30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7067550" y="0"/>
              <a:ext cx="3200400" cy="8572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9525</xdr:rowOff>
        </xdr:from>
        <xdr:to>
          <xdr:col>2</xdr:col>
          <xdr:colOff>95250</xdr:colOff>
          <xdr:row>2</xdr:row>
          <xdr:rowOff>238125</xdr:rowOff>
        </xdr:to>
        <xdr:pic>
          <xdr:nvPicPr>
            <xdr:cNvPr id="3075" name="Picture 3"/>
            <xdr:cNvPicPr>
              <a:picLocks noChangeAspect="1" noChangeArrowheads="1"/>
              <a:extLst>
                <a:ext uri="{84589F7E-364E-4C9E-8A38-B11213B215E9}">
                  <a14:cameraTool cellRange="결재인!$J$2:$N$3" spid="_x0000_s309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9525"/>
              <a:ext cx="2314575" cy="7334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2"/>
  <sheetViews>
    <sheetView tabSelected="1" workbookViewId="0">
      <selection activeCell="H10" sqref="H10"/>
    </sheetView>
  </sheetViews>
  <sheetFormatPr defaultRowHeight="13.5" x14ac:dyDescent="0.15"/>
  <cols>
    <col min="1" max="1" width="21.77734375" style="5" customWidth="1"/>
    <col min="2" max="2" width="4.109375" style="5" customWidth="1"/>
    <col min="3" max="3" width="6.77734375" style="5" customWidth="1"/>
    <col min="4" max="4" width="10.77734375" style="5" customWidth="1"/>
    <col min="5" max="5" width="5.77734375" style="5" customWidth="1"/>
    <col min="6" max="7" width="4.77734375" style="5" customWidth="1"/>
    <col min="8" max="8" width="6.77734375" style="5" customWidth="1"/>
    <col min="9" max="9" width="5.77734375" style="5" customWidth="1"/>
    <col min="10" max="10" width="6.77734375" style="5" customWidth="1"/>
    <col min="11" max="11" width="6.33203125" style="5" customWidth="1"/>
    <col min="12" max="12" width="5.33203125" style="5" customWidth="1"/>
    <col min="13" max="13" width="4.77734375" style="5" customWidth="1"/>
    <col min="14" max="14" width="25.6640625" style="5" customWidth="1"/>
    <col min="15" max="15" width="2" style="6" customWidth="1"/>
    <col min="16" max="16384" width="8.88671875" style="5"/>
  </cols>
  <sheetData>
    <row r="1" spans="1:16" ht="32.25" customHeight="1" x14ac:dyDescent="0.4">
      <c r="C1" s="13"/>
      <c r="D1" s="164" t="s">
        <v>30</v>
      </c>
      <c r="E1" s="164"/>
      <c r="F1" s="164"/>
      <c r="G1" s="164"/>
      <c r="H1" s="164"/>
      <c r="I1" s="164"/>
      <c r="J1" s="164"/>
      <c r="K1" s="3"/>
      <c r="L1" s="4"/>
    </row>
    <row r="2" spans="1:16" ht="7.5" customHeight="1" x14ac:dyDescent="0.4">
      <c r="C2" s="7"/>
      <c r="D2" s="7"/>
      <c r="E2" s="3"/>
      <c r="F2" s="3"/>
      <c r="G2" s="3"/>
      <c r="H2" s="3"/>
      <c r="I2" s="3"/>
      <c r="J2" s="3"/>
      <c r="K2" s="3"/>
      <c r="L2" s="4"/>
    </row>
    <row r="3" spans="1:16" s="9" customFormat="1" ht="20.100000000000001" customHeight="1" thickBot="1" x14ac:dyDescent="0.2">
      <c r="B3" s="10"/>
      <c r="D3" s="8" t="s">
        <v>7</v>
      </c>
      <c r="E3" s="163" t="s">
        <v>63</v>
      </c>
      <c r="F3" s="163"/>
      <c r="G3" s="163"/>
      <c r="H3" s="163"/>
      <c r="I3" s="163"/>
      <c r="J3" s="163"/>
      <c r="K3" s="10"/>
      <c r="L3" s="10"/>
      <c r="M3" s="11"/>
      <c r="N3" s="11"/>
      <c r="O3" s="12"/>
    </row>
    <row r="4" spans="1:16" s="18" customFormat="1" ht="17.100000000000001" customHeight="1" x14ac:dyDescent="0.15">
      <c r="A4" s="78">
        <v>43292</v>
      </c>
      <c r="B4" s="66"/>
      <c r="C4" s="66"/>
      <c r="D4" s="16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7"/>
    </row>
    <row r="5" spans="1:16" s="20" customFormat="1" ht="17.100000000000001" customHeight="1" x14ac:dyDescent="0.15">
      <c r="A5" s="79"/>
      <c r="B5" s="138" t="s">
        <v>34</v>
      </c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40"/>
      <c r="O5" s="19"/>
    </row>
    <row r="6" spans="1:16" s="18" customFormat="1" ht="14.1" customHeight="1" x14ac:dyDescent="0.15">
      <c r="A6" s="80"/>
      <c r="B6" s="82" t="s">
        <v>5</v>
      </c>
      <c r="C6" s="86" t="s">
        <v>12</v>
      </c>
      <c r="D6" s="87"/>
      <c r="E6" s="84" t="s">
        <v>13</v>
      </c>
      <c r="F6" s="84" t="s">
        <v>14</v>
      </c>
      <c r="G6" s="92" t="s">
        <v>15</v>
      </c>
      <c r="H6" s="82" t="s">
        <v>16</v>
      </c>
      <c r="I6" s="82" t="s">
        <v>17</v>
      </c>
      <c r="J6" s="86" t="s">
        <v>29</v>
      </c>
      <c r="K6" s="86" t="s">
        <v>18</v>
      </c>
      <c r="L6" s="138" t="s">
        <v>19</v>
      </c>
      <c r="M6" s="140"/>
      <c r="N6" s="82" t="s">
        <v>20</v>
      </c>
      <c r="O6" s="17"/>
      <c r="P6" s="17"/>
    </row>
    <row r="7" spans="1:16" s="18" customFormat="1" ht="14.1" customHeight="1" x14ac:dyDescent="0.15">
      <c r="A7" s="80"/>
      <c r="B7" s="83"/>
      <c r="C7" s="88"/>
      <c r="D7" s="89"/>
      <c r="E7" s="85"/>
      <c r="F7" s="85"/>
      <c r="G7" s="93"/>
      <c r="H7" s="83"/>
      <c r="I7" s="83"/>
      <c r="J7" s="88"/>
      <c r="K7" s="88"/>
      <c r="L7" s="138" t="s">
        <v>6</v>
      </c>
      <c r="M7" s="140"/>
      <c r="N7" s="83"/>
      <c r="O7" s="17"/>
      <c r="P7" s="17"/>
    </row>
    <row r="8" spans="1:16" s="18" customFormat="1" ht="26.1" customHeight="1" x14ac:dyDescent="0.15">
      <c r="A8" s="80"/>
      <c r="B8" s="24" t="s">
        <v>21</v>
      </c>
      <c r="C8" s="96" t="s">
        <v>52</v>
      </c>
      <c r="D8" s="97"/>
      <c r="E8" s="67">
        <v>75</v>
      </c>
      <c r="F8" s="25">
        <v>230</v>
      </c>
      <c r="G8" s="73">
        <v>6</v>
      </c>
      <c r="H8" s="26" t="s">
        <v>56</v>
      </c>
      <c r="I8" s="25">
        <v>1800</v>
      </c>
      <c r="J8" s="27">
        <f>(E8/9000*(I8/1000)*F8*G8/(480/D20/100))*0.9144/M21</f>
        <v>35.50986675</v>
      </c>
      <c r="K8" s="28">
        <f>J8/J15</f>
        <v>5.5831265508684863E-2</v>
      </c>
      <c r="L8" s="165"/>
      <c r="M8" s="166"/>
      <c r="N8" s="29" t="s">
        <v>58</v>
      </c>
      <c r="O8" s="17"/>
      <c r="P8" s="17"/>
    </row>
    <row r="9" spans="1:16" s="18" customFormat="1" ht="26.1" customHeight="1" x14ac:dyDescent="0.15">
      <c r="A9" s="80"/>
      <c r="B9" s="30" t="s">
        <v>22</v>
      </c>
      <c r="C9" s="94" t="str">
        <f>C8</f>
        <v>P75/36 SD</v>
      </c>
      <c r="D9" s="95"/>
      <c r="E9" s="68">
        <f>E8</f>
        <v>75</v>
      </c>
      <c r="F9" s="31">
        <f>F8</f>
        <v>230</v>
      </c>
      <c r="G9" s="74">
        <f t="shared" ref="G9:G14" si="0">G8</f>
        <v>6</v>
      </c>
      <c r="H9" s="32" t="s">
        <v>66</v>
      </c>
      <c r="I9" s="31">
        <f>I8</f>
        <v>1800</v>
      </c>
      <c r="J9" s="33">
        <f>(E9/9000*(I9/1000)*F9*G9/(480/D20/100))*0.9144/M21</f>
        <v>35.50986675</v>
      </c>
      <c r="K9" s="34">
        <f>J9/J15</f>
        <v>5.5831265508684863E-2</v>
      </c>
      <c r="L9" s="107"/>
      <c r="M9" s="103"/>
      <c r="N9" s="35" t="s">
        <v>59</v>
      </c>
      <c r="O9" s="17"/>
      <c r="P9" s="17"/>
    </row>
    <row r="10" spans="1:16" s="18" customFormat="1" ht="26.1" customHeight="1" x14ac:dyDescent="0.15">
      <c r="A10" s="80"/>
      <c r="B10" s="30" t="s">
        <v>23</v>
      </c>
      <c r="C10" s="90" t="s">
        <v>49</v>
      </c>
      <c r="D10" s="91"/>
      <c r="E10" s="68">
        <v>150</v>
      </c>
      <c r="F10" s="31">
        <v>230</v>
      </c>
      <c r="G10" s="74">
        <f t="shared" si="0"/>
        <v>6</v>
      </c>
      <c r="H10" s="71" t="s">
        <v>53</v>
      </c>
      <c r="I10" s="31">
        <v>1750</v>
      </c>
      <c r="J10" s="33">
        <f>(E10/9000*(I10/1000)*F10*G10/(480/D20/100))*0.9144/M21</f>
        <v>69.046963125000005</v>
      </c>
      <c r="K10" s="34">
        <f>J10/J15</f>
        <v>0.10856079404466501</v>
      </c>
      <c r="L10" s="107"/>
      <c r="M10" s="103"/>
      <c r="N10" s="35" t="s">
        <v>60</v>
      </c>
      <c r="O10" s="17"/>
      <c r="P10" s="17"/>
    </row>
    <row r="11" spans="1:16" s="18" customFormat="1" ht="26.1" customHeight="1" x14ac:dyDescent="0.15">
      <c r="A11" s="80"/>
      <c r="B11" s="30" t="s">
        <v>24</v>
      </c>
      <c r="C11" s="90" t="str">
        <f>C10</f>
        <v>P150/48 BRT</v>
      </c>
      <c r="D11" s="91"/>
      <c r="E11" s="68">
        <f>E10</f>
        <v>150</v>
      </c>
      <c r="F11" s="31">
        <f>F10</f>
        <v>230</v>
      </c>
      <c r="G11" s="74">
        <f t="shared" si="0"/>
        <v>6</v>
      </c>
      <c r="H11" s="71" t="s">
        <v>54</v>
      </c>
      <c r="I11" s="31">
        <f>I10</f>
        <v>1750</v>
      </c>
      <c r="J11" s="33">
        <f>(E11/9000*(I11/1000)*F11*G11/(480/D20/100))*0.9144/M21</f>
        <v>69.046963125000005</v>
      </c>
      <c r="K11" s="34">
        <f>J11/J15</f>
        <v>0.10856079404466501</v>
      </c>
      <c r="L11" s="107"/>
      <c r="M11" s="103"/>
      <c r="N11" s="35" t="s">
        <v>61</v>
      </c>
      <c r="O11" s="17"/>
      <c r="P11" s="17"/>
    </row>
    <row r="12" spans="1:16" s="18" customFormat="1" ht="26.1" customHeight="1" x14ac:dyDescent="0.15">
      <c r="A12" s="80"/>
      <c r="B12" s="30" t="s">
        <v>25</v>
      </c>
      <c r="C12" s="90" t="s">
        <v>50</v>
      </c>
      <c r="D12" s="95"/>
      <c r="E12" s="68">
        <v>30</v>
      </c>
      <c r="F12" s="31">
        <v>460</v>
      </c>
      <c r="G12" s="74">
        <f t="shared" si="0"/>
        <v>6</v>
      </c>
      <c r="H12" s="32" t="s">
        <v>47</v>
      </c>
      <c r="I12" s="31">
        <v>6700</v>
      </c>
      <c r="J12" s="33">
        <f>(E12/9000*(I12/1000)*F12*G12/(480/D20/100))*0.9144/M21</f>
        <v>105.74049210000004</v>
      </c>
      <c r="K12" s="34">
        <f>J12/J15</f>
        <v>0.16625310173697277</v>
      </c>
      <c r="L12" s="107"/>
      <c r="M12" s="103"/>
      <c r="N12" s="35" t="s">
        <v>55</v>
      </c>
      <c r="O12" s="17"/>
      <c r="P12" s="17"/>
    </row>
    <row r="13" spans="1:16" s="18" customFormat="1" ht="26.1" customHeight="1" x14ac:dyDescent="0.15">
      <c r="A13" s="80"/>
      <c r="B13" s="30" t="s">
        <v>26</v>
      </c>
      <c r="C13" s="90" t="s">
        <v>62</v>
      </c>
      <c r="D13" s="95"/>
      <c r="E13" s="68">
        <v>150</v>
      </c>
      <c r="F13" s="31">
        <f>F12</f>
        <v>460</v>
      </c>
      <c r="G13" s="74">
        <f t="shared" si="0"/>
        <v>6</v>
      </c>
      <c r="H13" s="32" t="s">
        <v>47</v>
      </c>
      <c r="I13" s="31">
        <v>1650</v>
      </c>
      <c r="J13" s="33">
        <f>(E13/9000*(I13/1000)*F13*G8/(480/D20/100))*0.9144/M21</f>
        <v>130.20284475</v>
      </c>
      <c r="K13" s="34">
        <f>J13/J15</f>
        <v>0.20471464019851116</v>
      </c>
      <c r="L13" s="107"/>
      <c r="M13" s="103"/>
      <c r="N13" s="35" t="s">
        <v>64</v>
      </c>
      <c r="O13" s="17"/>
      <c r="P13" s="17"/>
    </row>
    <row r="14" spans="1:16" s="18" customFormat="1" ht="26.1" customHeight="1" x14ac:dyDescent="0.15">
      <c r="A14" s="80"/>
      <c r="B14" s="36" t="s">
        <v>27</v>
      </c>
      <c r="C14" s="98" t="str">
        <f>C13</f>
        <v>CDP150/48 SD</v>
      </c>
      <c r="D14" s="99"/>
      <c r="E14" s="69">
        <v>150</v>
      </c>
      <c r="F14" s="37">
        <f>F13</f>
        <v>460</v>
      </c>
      <c r="G14" s="75">
        <f t="shared" si="0"/>
        <v>6</v>
      </c>
      <c r="H14" s="38" t="s">
        <v>47</v>
      </c>
      <c r="I14" s="37">
        <v>2420</v>
      </c>
      <c r="J14" s="39">
        <f>(E14/9000*(I14/1000)*F14*G8/(480/D20/100))*0.9144/M21</f>
        <v>190.96417230000003</v>
      </c>
      <c r="K14" s="40">
        <f>J14/J15</f>
        <v>0.30024813895781644</v>
      </c>
      <c r="L14" s="136"/>
      <c r="M14" s="137"/>
      <c r="N14" s="72" t="s">
        <v>65</v>
      </c>
      <c r="O14" s="17"/>
      <c r="P14" s="17"/>
    </row>
    <row r="15" spans="1:16" s="18" customFormat="1" ht="17.100000000000001" customHeight="1" x14ac:dyDescent="0.15">
      <c r="A15" s="81"/>
      <c r="B15" s="22" t="s">
        <v>28</v>
      </c>
      <c r="C15" s="100"/>
      <c r="D15" s="101"/>
      <c r="E15" s="70"/>
      <c r="F15" s="23"/>
      <c r="G15" s="76" t="s">
        <v>0</v>
      </c>
      <c r="H15" s="41"/>
      <c r="I15" s="42"/>
      <c r="J15" s="43">
        <f>SUM(J8:J14)</f>
        <v>636.02116890000002</v>
      </c>
      <c r="K15" s="44">
        <f>SUM(K8:K14)</f>
        <v>1</v>
      </c>
      <c r="L15" s="150"/>
      <c r="M15" s="151"/>
      <c r="N15" s="45"/>
      <c r="O15" s="17"/>
      <c r="P15" s="17"/>
    </row>
    <row r="16" spans="1:16" s="20" customFormat="1" ht="17.100000000000001" customHeight="1" x14ac:dyDescent="0.15">
      <c r="A16" s="46"/>
      <c r="B16" s="138" t="s">
        <v>35</v>
      </c>
      <c r="C16" s="139"/>
      <c r="D16" s="139"/>
      <c r="E16" s="139"/>
      <c r="F16" s="139"/>
      <c r="G16" s="139"/>
      <c r="H16" s="140"/>
      <c r="I16" s="147" t="s">
        <v>36</v>
      </c>
      <c r="J16" s="148"/>
      <c r="K16" s="148"/>
      <c r="L16" s="148"/>
      <c r="M16" s="148"/>
      <c r="N16" s="149"/>
      <c r="O16" s="19"/>
    </row>
    <row r="17" spans="1:15" s="20" customFormat="1" ht="17.100000000000001" customHeight="1" x14ac:dyDescent="0.15">
      <c r="A17" s="133"/>
      <c r="B17" s="141" t="s">
        <v>0</v>
      </c>
      <c r="C17" s="142"/>
      <c r="D17" s="142"/>
      <c r="E17" s="142"/>
      <c r="F17" s="142"/>
      <c r="G17" s="142"/>
      <c r="H17" s="143"/>
      <c r="I17" s="152" t="s">
        <v>48</v>
      </c>
      <c r="J17" s="153"/>
      <c r="K17" s="153"/>
      <c r="L17" s="153"/>
      <c r="M17" s="153"/>
      <c r="N17" s="154"/>
      <c r="O17" s="19"/>
    </row>
    <row r="18" spans="1:15" s="20" customFormat="1" ht="17.100000000000001" customHeight="1" thickBot="1" x14ac:dyDescent="0.2">
      <c r="A18" s="134"/>
      <c r="B18" s="114"/>
      <c r="C18" s="115"/>
      <c r="D18" s="115"/>
      <c r="E18" s="115"/>
      <c r="F18" s="115"/>
      <c r="G18" s="115"/>
      <c r="H18" s="116"/>
      <c r="I18" s="117"/>
      <c r="J18" s="118"/>
      <c r="K18" s="118"/>
      <c r="L18" s="118"/>
      <c r="M18" s="118"/>
      <c r="N18" s="118"/>
      <c r="O18" s="19"/>
    </row>
    <row r="19" spans="1:15" s="20" customFormat="1" ht="17.100000000000001" customHeight="1" thickBot="1" x14ac:dyDescent="0.2">
      <c r="A19" s="134"/>
      <c r="B19" s="144" t="s">
        <v>10</v>
      </c>
      <c r="C19" s="14" t="s">
        <v>8</v>
      </c>
      <c r="D19" s="47">
        <v>19</v>
      </c>
      <c r="E19" s="15" t="s">
        <v>9</v>
      </c>
      <c r="F19" s="119" t="s">
        <v>57</v>
      </c>
      <c r="G19" s="120"/>
      <c r="H19" s="48">
        <v>22</v>
      </c>
      <c r="I19" s="21" t="s">
        <v>11</v>
      </c>
      <c r="J19" s="157">
        <v>3.5</v>
      </c>
      <c r="K19" s="157"/>
      <c r="L19" s="160" t="s">
        <v>37</v>
      </c>
      <c r="M19" s="161"/>
      <c r="N19" s="162"/>
      <c r="O19" s="19"/>
    </row>
    <row r="20" spans="1:15" s="20" customFormat="1" ht="17.100000000000001" customHeight="1" x14ac:dyDescent="0.15">
      <c r="A20" s="134"/>
      <c r="B20" s="145"/>
      <c r="C20" s="14" t="s">
        <v>38</v>
      </c>
      <c r="D20" s="77">
        <v>18.010000000000002</v>
      </c>
      <c r="E20" s="15" t="s">
        <v>39</v>
      </c>
      <c r="F20" s="125">
        <f>21*G8/M21</f>
        <v>63</v>
      </c>
      <c r="G20" s="126"/>
      <c r="H20" s="49" t="s">
        <v>40</v>
      </c>
      <c r="I20" s="50" t="s">
        <v>5</v>
      </c>
      <c r="J20" s="155" t="s">
        <v>41</v>
      </c>
      <c r="K20" s="156"/>
      <c r="L20" s="51" t="s">
        <v>42</v>
      </c>
      <c r="M20" s="52" t="s">
        <v>43</v>
      </c>
      <c r="N20" s="53" t="s">
        <v>44</v>
      </c>
      <c r="O20" s="19"/>
    </row>
    <row r="21" spans="1:15" s="20" customFormat="1" ht="17.100000000000001" customHeight="1" x14ac:dyDescent="0.15">
      <c r="A21" s="134"/>
      <c r="B21" s="145"/>
      <c r="C21" s="14" t="s">
        <v>45</v>
      </c>
      <c r="D21" s="130">
        <v>636</v>
      </c>
      <c r="E21" s="131"/>
      <c r="F21" s="131"/>
      <c r="G21" s="132"/>
      <c r="H21" s="104"/>
      <c r="I21" s="54">
        <v>7</v>
      </c>
      <c r="J21" s="158">
        <v>500</v>
      </c>
      <c r="K21" s="159"/>
      <c r="L21" s="55">
        <v>0.7</v>
      </c>
      <c r="M21" s="56">
        <v>2</v>
      </c>
      <c r="N21" s="57">
        <f>J21/D20/91.44*60*24*M21*L21/2</f>
        <v>306.04170036768716</v>
      </c>
      <c r="O21" s="19"/>
    </row>
    <row r="22" spans="1:15" s="20" customFormat="1" ht="17.100000000000001" customHeight="1" x14ac:dyDescent="0.15">
      <c r="A22" s="134"/>
      <c r="B22" s="145"/>
      <c r="C22" s="127" t="s">
        <v>46</v>
      </c>
      <c r="D22" s="128"/>
      <c r="E22" s="128"/>
      <c r="F22" s="128"/>
      <c r="G22" s="129"/>
      <c r="H22" s="105"/>
      <c r="I22" s="58"/>
      <c r="J22" s="102"/>
      <c r="K22" s="103"/>
      <c r="L22" s="59"/>
      <c r="M22" s="60"/>
      <c r="N22" s="61"/>
      <c r="O22" s="19"/>
    </row>
    <row r="23" spans="1:15" s="20" customFormat="1" ht="17.100000000000001" customHeight="1" x14ac:dyDescent="0.15">
      <c r="A23" s="134"/>
      <c r="B23" s="145"/>
      <c r="C23" s="15" t="s">
        <v>31</v>
      </c>
      <c r="D23" s="108">
        <v>50</v>
      </c>
      <c r="E23" s="109"/>
      <c r="F23" s="110">
        <f>D23*D21/1000</f>
        <v>31.8</v>
      </c>
      <c r="G23" s="111"/>
      <c r="H23" s="105"/>
      <c r="I23" s="58"/>
      <c r="J23" s="102"/>
      <c r="K23" s="103"/>
      <c r="L23" s="59"/>
      <c r="M23" s="60"/>
      <c r="N23" s="61"/>
      <c r="O23" s="19"/>
    </row>
    <row r="24" spans="1:15" s="20" customFormat="1" ht="17.100000000000001" customHeight="1" x14ac:dyDescent="0.15">
      <c r="A24" s="134"/>
      <c r="B24" s="145"/>
      <c r="C24" s="14" t="s">
        <v>32</v>
      </c>
      <c r="D24" s="127" t="s">
        <v>51</v>
      </c>
      <c r="E24" s="128"/>
      <c r="F24" s="128"/>
      <c r="G24" s="129"/>
      <c r="H24" s="105"/>
      <c r="I24" s="58"/>
      <c r="J24" s="102"/>
      <c r="K24" s="103"/>
      <c r="L24" s="59"/>
      <c r="M24" s="60"/>
      <c r="N24" s="61"/>
      <c r="O24" s="19"/>
    </row>
    <row r="25" spans="1:15" s="20" customFormat="1" ht="17.100000000000001" customHeight="1" thickBot="1" x14ac:dyDescent="0.2">
      <c r="A25" s="135"/>
      <c r="B25" s="146"/>
      <c r="C25" s="14" t="s">
        <v>33</v>
      </c>
      <c r="D25" s="121">
        <v>100</v>
      </c>
      <c r="E25" s="122"/>
      <c r="F25" s="123">
        <f>D25*D21/1000</f>
        <v>63.6</v>
      </c>
      <c r="G25" s="124"/>
      <c r="H25" s="106"/>
      <c r="I25" s="62"/>
      <c r="J25" s="112"/>
      <c r="K25" s="113"/>
      <c r="L25" s="63"/>
      <c r="M25" s="64"/>
      <c r="N25" s="65"/>
      <c r="O25" s="19"/>
    </row>
    <row r="26" spans="1:15" s="20" customFormat="1" ht="4.5" customHeight="1" x14ac:dyDescent="0.15">
      <c r="O26" s="19"/>
    </row>
    <row r="27" spans="1:15" s="20" customFormat="1" ht="18" customHeight="1" x14ac:dyDescent="0.15">
      <c r="O27" s="19"/>
    </row>
    <row r="28" spans="1:15" s="18" customFormat="1" ht="18" customHeight="1" x14ac:dyDescent="0.15">
      <c r="O28" s="17"/>
    </row>
    <row r="29" spans="1:15" s="18" customFormat="1" ht="18" customHeight="1" x14ac:dyDescent="0.15">
      <c r="O29" s="17"/>
    </row>
    <row r="30" spans="1:15" ht="18" customHeight="1" x14ac:dyDescent="0.15"/>
    <row r="31" spans="1:15" ht="18" customHeight="1" x14ac:dyDescent="0.15"/>
    <row r="32" spans="1:15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</sheetData>
  <mergeCells count="59">
    <mergeCell ref="E3:J3"/>
    <mergeCell ref="D1:J1"/>
    <mergeCell ref="L10:M10"/>
    <mergeCell ref="L9:M9"/>
    <mergeCell ref="L8:M8"/>
    <mergeCell ref="L6:M6"/>
    <mergeCell ref="E4:N4"/>
    <mergeCell ref="K6:K7"/>
    <mergeCell ref="L7:M7"/>
    <mergeCell ref="N6:N7"/>
    <mergeCell ref="B5:N5"/>
    <mergeCell ref="J6:J7"/>
    <mergeCell ref="A17:A25"/>
    <mergeCell ref="L14:M14"/>
    <mergeCell ref="L12:M12"/>
    <mergeCell ref="B16:H16"/>
    <mergeCell ref="B17:H17"/>
    <mergeCell ref="B19:B25"/>
    <mergeCell ref="I16:N16"/>
    <mergeCell ref="L13:M13"/>
    <mergeCell ref="L15:M15"/>
    <mergeCell ref="I17:N17"/>
    <mergeCell ref="J20:K20"/>
    <mergeCell ref="J19:K19"/>
    <mergeCell ref="J21:K21"/>
    <mergeCell ref="L19:N19"/>
    <mergeCell ref="J22:K22"/>
    <mergeCell ref="J24:K24"/>
    <mergeCell ref="J23:K23"/>
    <mergeCell ref="H21:H25"/>
    <mergeCell ref="L11:M11"/>
    <mergeCell ref="D23:E23"/>
    <mergeCell ref="F23:G23"/>
    <mergeCell ref="J25:K25"/>
    <mergeCell ref="B18:H18"/>
    <mergeCell ref="I18:N18"/>
    <mergeCell ref="F19:G19"/>
    <mergeCell ref="D25:E25"/>
    <mergeCell ref="F25:G25"/>
    <mergeCell ref="F20:G20"/>
    <mergeCell ref="D24:G24"/>
    <mergeCell ref="C22:G22"/>
    <mergeCell ref="D21:G21"/>
    <mergeCell ref="A5:A15"/>
    <mergeCell ref="I6:I7"/>
    <mergeCell ref="B6:B7"/>
    <mergeCell ref="F6:F7"/>
    <mergeCell ref="E6:E7"/>
    <mergeCell ref="C6:D7"/>
    <mergeCell ref="C11:D11"/>
    <mergeCell ref="G6:G7"/>
    <mergeCell ref="H6:H7"/>
    <mergeCell ref="C9:D9"/>
    <mergeCell ref="C8:D8"/>
    <mergeCell ref="C10:D10"/>
    <mergeCell ref="C12:D12"/>
    <mergeCell ref="C13:D13"/>
    <mergeCell ref="C14:D14"/>
    <mergeCell ref="C15:D15"/>
  </mergeCells>
  <phoneticPr fontId="1" type="noConversion"/>
  <pageMargins left="0.45" right="0.39" top="0.7" bottom="0.54" header="0.32" footer="0.32"/>
  <pageSetup paperSize="9" orientation="landscape" blackAndWhite="1" horizontalDpi="300" verticalDpi="300" r:id="rId1"/>
  <headerFooter alignWithMargins="0">
    <oddFooter>&amp;C&amp;"휴먼엑스포,보통"&amp;10 &amp;"굴림,보통"&amp;11부&amp;"휴먼엑스포,보통" &amp;"굴림,보통" 광  섬  유  주  식  회  사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6"/>
  <sheetViews>
    <sheetView workbookViewId="0">
      <selection activeCell="F40" sqref="F40"/>
    </sheetView>
  </sheetViews>
  <sheetFormatPr defaultRowHeight="13.5" x14ac:dyDescent="0.15"/>
  <cols>
    <col min="1" max="1" width="8.77734375" customWidth="1"/>
    <col min="2" max="2" width="3.77734375" customWidth="1"/>
    <col min="3" max="8" width="5.77734375" customWidth="1"/>
    <col min="9" max="9" width="6.77734375" customWidth="1"/>
    <col min="10" max="10" width="3.77734375" customWidth="1"/>
    <col min="11" max="14" width="5.77734375" customWidth="1"/>
  </cols>
  <sheetData>
    <row r="1" spans="2:14" ht="12.95" customHeight="1" x14ac:dyDescent="0.15"/>
    <row r="2" spans="2:14" ht="19.5" customHeight="1" x14ac:dyDescent="0.15">
      <c r="B2" s="168" t="s">
        <v>4</v>
      </c>
      <c r="C2" s="1" t="s">
        <v>1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3</v>
      </c>
      <c r="J2" s="168" t="s">
        <v>4</v>
      </c>
      <c r="K2" s="1" t="s">
        <v>1</v>
      </c>
      <c r="L2" s="1" t="s">
        <v>2</v>
      </c>
      <c r="M2" s="1" t="s">
        <v>2</v>
      </c>
      <c r="N2" s="1" t="s">
        <v>3</v>
      </c>
    </row>
    <row r="3" spans="2:14" ht="46.5" customHeight="1" x14ac:dyDescent="0.15">
      <c r="B3" s="168"/>
      <c r="C3" s="2"/>
      <c r="D3" s="2"/>
      <c r="E3" s="2"/>
      <c r="F3" s="2"/>
      <c r="G3" s="2"/>
      <c r="H3" s="2"/>
      <c r="J3" s="168"/>
      <c r="K3" s="2"/>
      <c r="L3" s="2"/>
      <c r="M3" s="2"/>
      <c r="N3" s="2"/>
    </row>
    <row r="4" spans="2:14" ht="12.95" customHeight="1" x14ac:dyDescent="0.15"/>
    <row r="5" spans="2:14" ht="12.95" customHeight="1" x14ac:dyDescent="0.15"/>
    <row r="6" spans="2:14" ht="12.95" customHeight="1" x14ac:dyDescent="0.15"/>
    <row r="7" spans="2:14" ht="12.95" customHeight="1" x14ac:dyDescent="0.15"/>
    <row r="8" spans="2:14" ht="12.95" customHeight="1" x14ac:dyDescent="0.15"/>
    <row r="9" spans="2:14" ht="12.95" customHeight="1" x14ac:dyDescent="0.15"/>
    <row r="10" spans="2:14" ht="12.95" customHeight="1" x14ac:dyDescent="0.15"/>
    <row r="11" spans="2:14" ht="12.95" customHeight="1" x14ac:dyDescent="0.15"/>
    <row r="12" spans="2:14" ht="12.95" customHeight="1" x14ac:dyDescent="0.15"/>
    <row r="13" spans="2:14" ht="12.95" customHeight="1" x14ac:dyDescent="0.15"/>
    <row r="14" spans="2:14" ht="12.95" customHeight="1" x14ac:dyDescent="0.15"/>
    <row r="15" spans="2:14" ht="12.95" customHeight="1" x14ac:dyDescent="0.15"/>
    <row r="16" spans="2:14" ht="12.95" customHeight="1" x14ac:dyDescent="0.15"/>
    <row r="17" ht="12.95" customHeight="1" x14ac:dyDescent="0.15"/>
    <row r="18" ht="12.95" customHeight="1" x14ac:dyDescent="0.15"/>
    <row r="19" ht="12.95" customHeight="1" x14ac:dyDescent="0.15"/>
    <row r="20" ht="12.95" customHeight="1" x14ac:dyDescent="0.15"/>
    <row r="21" ht="12.95" customHeight="1" x14ac:dyDescent="0.15"/>
    <row r="22" ht="12.95" customHeight="1" x14ac:dyDescent="0.15"/>
    <row r="23" ht="12.95" customHeight="1" x14ac:dyDescent="0.15"/>
    <row r="24" ht="12.95" customHeight="1" x14ac:dyDescent="0.15"/>
    <row r="25" ht="12.95" customHeight="1" x14ac:dyDescent="0.15"/>
    <row r="26" ht="12.95" customHeight="1" x14ac:dyDescent="0.15"/>
    <row r="27" ht="12.95" customHeight="1" x14ac:dyDescent="0.15"/>
    <row r="28" ht="12.95" customHeight="1" x14ac:dyDescent="0.15"/>
    <row r="29" ht="12.95" customHeight="1" x14ac:dyDescent="0.15"/>
    <row r="30" ht="12.95" customHeight="1" x14ac:dyDescent="0.15"/>
    <row r="31" ht="12.95" customHeight="1" x14ac:dyDescent="0.15"/>
    <row r="32" ht="12.95" customHeight="1" x14ac:dyDescent="0.15"/>
    <row r="33" ht="12.95" customHeight="1" x14ac:dyDescent="0.15"/>
    <row r="34" ht="12.95" customHeight="1" x14ac:dyDescent="0.15"/>
    <row r="35" ht="12.95" customHeight="1" x14ac:dyDescent="0.15"/>
    <row r="36" ht="12.95" customHeight="1" x14ac:dyDescent="0.15"/>
  </sheetData>
  <mergeCells count="2">
    <mergeCell ref="B2:B3"/>
    <mergeCell ref="J2:J3"/>
  </mergeCells>
  <phoneticPr fontId="1" type="noConversion"/>
  <pageMargins left="0.67" right="0.5" top="0.28000000000000003" bottom="0.36" header="0.19" footer="0.14000000000000001"/>
  <pageSetup paperSize="9" scale="72" orientation="landscape" horizontalDpi="300" verticalDpi="300" r:id="rId1"/>
  <headerFooter alignWithMargins="0">
    <oddFooter>&amp;L&amp;10&amp;F&amp;C&amp;"휴먼엑스포,보통"- 부 광 섬 유 주 식 회 사 -&amp;R&amp;10&amp;D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제직결과표양식</vt:lpstr>
      <vt:lpstr>결재인</vt:lpstr>
    </vt:vector>
  </TitlesOfParts>
  <Company>cyberlidia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김기표</dc:creator>
  <cp:lastModifiedBy>김기표</cp:lastModifiedBy>
  <cp:lastPrinted>2018-08-08T07:23:15Z</cp:lastPrinted>
  <dcterms:created xsi:type="dcterms:W3CDTF">2005-03-15T06:20:38Z</dcterms:created>
  <dcterms:modified xsi:type="dcterms:W3CDTF">2019-03-13T02:02:47Z</dcterms:modified>
</cp:coreProperties>
</file>