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285" tabRatio="873" activeTab="10"/>
  </bookViews>
  <sheets>
    <sheet name="여-JK(동복)" sheetId="2" r:id="rId1"/>
    <sheet name="여-BL(동복)" sheetId="1" r:id="rId2"/>
    <sheet name="여-BL(하복)" sheetId="55" r:id="rId3"/>
    <sheet name="여-SK(동하복)" sheetId="40" r:id="rId4"/>
    <sheet name="남-JK(동복)" sheetId="14" r:id="rId5"/>
    <sheet name="남-YS(동복)" sheetId="6" r:id="rId6"/>
    <sheet name="남-YS (하복)" sheetId="58" r:id="rId7"/>
    <sheet name="남-PT(동하복)" sheetId="39" r:id="rId8"/>
    <sheet name="후드집업(동복-남여 공용)" sheetId="37" r:id="rId9"/>
    <sheet name="야구점퍼" sheetId="35" r:id="rId10"/>
    <sheet name="남-생활티" sheetId="28" r:id="rId11"/>
  </sheets>
  <definedNames>
    <definedName name="_xlnm.Print_Area" localSheetId="4">'남-JK(동복)'!$A$1:$N$10,'남-JK(동복)'!#REF!</definedName>
    <definedName name="_xlnm.Print_Area" localSheetId="7">'남-PT(동하복)'!#REF!,'남-PT(동하복)'!$A$1:$P$8,'남-PT(동하복)'!#REF!,'남-PT(동하복)'!#REF!</definedName>
    <definedName name="_xlnm.Print_Area" localSheetId="5">'남-YS(동복)'!$A$1:$N$8</definedName>
    <definedName name="_xlnm.Print_Area" localSheetId="10">'남-생활티'!$A$1:$M$8</definedName>
    <definedName name="_xlnm.Print_Area" localSheetId="9">야구점퍼!$A$1:$M$8</definedName>
    <definedName name="_xlnm.Print_Area" localSheetId="1">'여-BL(동복)'!$A$1:$N$8</definedName>
    <definedName name="_xlnm.Print_Area" localSheetId="0">'여-JK(동복)'!$A$1:$N$8</definedName>
    <definedName name="_xlnm.Print_Area" localSheetId="3">'여-SK(동하복)'!$A$1:$N$6</definedName>
    <definedName name="_xlnm.Print_Area" localSheetId="8">'후드집업(동복-남여 공용)'!$A$1:$M$8</definedName>
  </definedNames>
  <calcPr calcId="162913"/>
</workbook>
</file>

<file path=xl/calcChain.xml><?xml version="1.0" encoding="utf-8"?>
<calcChain xmlns="http://schemas.openxmlformats.org/spreadsheetml/2006/main">
  <c r="G5" i="28" l="1"/>
  <c r="H5" i="28" s="1"/>
  <c r="I5" i="28" s="1"/>
  <c r="J5" i="28" s="1"/>
  <c r="K5" i="28" s="1"/>
  <c r="L5" i="28" s="1"/>
  <c r="M5" i="28" s="1"/>
  <c r="E5" i="28"/>
  <c r="D5" i="28" s="1"/>
  <c r="C5" i="28" s="1"/>
  <c r="G5" i="35"/>
  <c r="H5" i="35" s="1"/>
  <c r="I5" i="35" s="1"/>
  <c r="J5" i="35" s="1"/>
  <c r="K5" i="35" s="1"/>
  <c r="L5" i="35" s="1"/>
  <c r="M5" i="35" s="1"/>
  <c r="E5" i="35"/>
  <c r="D5" i="35" s="1"/>
  <c r="C5" i="35" s="1"/>
  <c r="F7" i="58"/>
  <c r="G7" i="58" s="1"/>
  <c r="H7" i="58" s="1"/>
  <c r="I7" i="58" s="1"/>
  <c r="J7" i="58" s="1"/>
  <c r="K7" i="58" s="1"/>
  <c r="L7" i="58" s="1"/>
  <c r="M7" i="58" s="1"/>
  <c r="D7" i="58"/>
  <c r="C7" i="58"/>
  <c r="G7" i="6"/>
  <c r="H7" i="6" s="1"/>
  <c r="I7" i="6" s="1"/>
  <c r="J7" i="6" s="1"/>
  <c r="K7" i="6" s="1"/>
  <c r="L7" i="6" s="1"/>
  <c r="M7" i="6" s="1"/>
  <c r="N7" i="6" s="1"/>
  <c r="E7" i="6"/>
  <c r="D7" i="6"/>
  <c r="H7" i="14"/>
  <c r="I7" i="14"/>
  <c r="J7" i="14"/>
  <c r="K7" i="14"/>
  <c r="L7" i="14" s="1"/>
  <c r="M7" i="14" s="1"/>
  <c r="N7" i="14" s="1"/>
  <c r="G7" i="14"/>
  <c r="D7" i="14"/>
  <c r="E7" i="14"/>
  <c r="E7" i="55"/>
  <c r="F7" i="55" s="1"/>
  <c r="G7" i="55" s="1"/>
  <c r="H7" i="55" s="1"/>
  <c r="I7" i="55" s="1"/>
  <c r="J7" i="55" s="1"/>
  <c r="K7" i="55" s="1"/>
  <c r="L7" i="55" s="1"/>
  <c r="M7" i="55" s="1"/>
  <c r="C7" i="55"/>
  <c r="F7" i="1"/>
  <c r="G7" i="1" s="1"/>
  <c r="H7" i="1" s="1"/>
  <c r="I7" i="1" s="1"/>
  <c r="J7" i="1" s="1"/>
  <c r="K7" i="1" s="1"/>
  <c r="L7" i="1" s="1"/>
  <c r="M7" i="1" s="1"/>
  <c r="N7" i="1" s="1"/>
  <c r="D7" i="1"/>
  <c r="K7" i="2"/>
  <c r="L7" i="2"/>
  <c r="M7" i="2"/>
  <c r="N7" i="2" s="1"/>
  <c r="G5" i="37"/>
  <c r="H5" i="37" s="1"/>
  <c r="I5" i="37" s="1"/>
  <c r="J5" i="37" s="1"/>
  <c r="E5" i="37"/>
  <c r="D5" i="37" s="1"/>
  <c r="C5" i="37" s="1"/>
  <c r="H9" i="39"/>
  <c r="I9" i="39" s="1"/>
  <c r="J9" i="39" s="1"/>
  <c r="K9" i="39" s="1"/>
  <c r="L9" i="39" s="1"/>
  <c r="M9" i="39" s="1"/>
  <c r="N9" i="39" s="1"/>
  <c r="O9" i="39" s="1"/>
  <c r="P9" i="39" s="1"/>
  <c r="F9" i="39"/>
  <c r="E9" i="39" s="1"/>
  <c r="D9" i="39" s="1"/>
  <c r="C9" i="39" s="1"/>
  <c r="H7" i="39"/>
  <c r="I7" i="39" s="1"/>
  <c r="J7" i="39" s="1"/>
  <c r="K7" i="39" s="1"/>
  <c r="L7" i="39" s="1"/>
  <c r="M7" i="39" s="1"/>
  <c r="N7" i="39" s="1"/>
  <c r="O7" i="39" s="1"/>
  <c r="P7" i="39" s="1"/>
  <c r="F7" i="39"/>
  <c r="E7" i="39" s="1"/>
  <c r="D7" i="39" s="1"/>
  <c r="C7" i="39" s="1"/>
  <c r="H5" i="39"/>
  <c r="I5" i="39" s="1"/>
  <c r="J5" i="39" s="1"/>
  <c r="K5" i="39" s="1"/>
  <c r="L5" i="39" s="1"/>
  <c r="M5" i="39" s="1"/>
  <c r="N5" i="39" s="1"/>
  <c r="O5" i="39" s="1"/>
  <c r="P5" i="39" s="1"/>
  <c r="F5" i="39"/>
  <c r="E5" i="39"/>
  <c r="D5" i="39" s="1"/>
  <c r="C5" i="39" s="1"/>
  <c r="D5" i="58"/>
  <c r="C5" i="58" s="1"/>
  <c r="F5" i="58"/>
  <c r="G5" i="58"/>
  <c r="H5" i="58" s="1"/>
  <c r="I5" i="58" s="1"/>
  <c r="J5" i="58" s="1"/>
  <c r="K5" i="58" s="1"/>
  <c r="L5" i="58" s="1"/>
  <c r="M5" i="58" s="1"/>
  <c r="G11" i="6"/>
  <c r="H11" i="6" s="1"/>
  <c r="I11" i="6" s="1"/>
  <c r="J11" i="6" s="1"/>
  <c r="K11" i="6" s="1"/>
  <c r="L11" i="6" s="1"/>
  <c r="M11" i="6" s="1"/>
  <c r="N11" i="6" s="1"/>
  <c r="E11" i="6"/>
  <c r="D11" i="6" s="1"/>
  <c r="G9" i="6"/>
  <c r="H9" i="6" s="1"/>
  <c r="I9" i="6" s="1"/>
  <c r="J9" i="6" s="1"/>
  <c r="K9" i="6" s="1"/>
  <c r="L9" i="6" s="1"/>
  <c r="M9" i="6" s="1"/>
  <c r="N9" i="6" s="1"/>
  <c r="E9" i="6"/>
  <c r="D9" i="6" s="1"/>
  <c r="G5" i="6"/>
  <c r="H5" i="6" s="1"/>
  <c r="I5" i="6" s="1"/>
  <c r="J5" i="6" s="1"/>
  <c r="K5" i="6" s="1"/>
  <c r="L5" i="6" s="1"/>
  <c r="M5" i="6" s="1"/>
  <c r="N5" i="6" s="1"/>
  <c r="E5" i="6"/>
  <c r="D5" i="6" s="1"/>
  <c r="H11" i="14"/>
  <c r="I11" i="14" s="1"/>
  <c r="J11" i="14" s="1"/>
  <c r="K11" i="14" s="1"/>
  <c r="L11" i="14" s="1"/>
  <c r="M11" i="14" s="1"/>
  <c r="N11" i="14" s="1"/>
  <c r="G11" i="14"/>
  <c r="E11" i="14"/>
  <c r="D11" i="14" s="1"/>
  <c r="G9" i="14"/>
  <c r="H9" i="14" s="1"/>
  <c r="I9" i="14" s="1"/>
  <c r="J9" i="14" s="1"/>
  <c r="K9" i="14" s="1"/>
  <c r="L9" i="14" s="1"/>
  <c r="M9" i="14" s="1"/>
  <c r="N9" i="14" s="1"/>
  <c r="E9" i="14"/>
  <c r="D9" i="14" s="1"/>
  <c r="G5" i="14"/>
  <c r="H5" i="14" s="1"/>
  <c r="I5" i="14" s="1"/>
  <c r="J5" i="14" s="1"/>
  <c r="K5" i="14" s="1"/>
  <c r="L5" i="14" s="1"/>
  <c r="M5" i="14" s="1"/>
  <c r="N5" i="14" s="1"/>
  <c r="E5" i="14"/>
  <c r="D5" i="14" s="1"/>
  <c r="F7" i="40"/>
  <c r="G7" i="40" s="1"/>
  <c r="H7" i="40" s="1"/>
  <c r="I7" i="40" s="1"/>
  <c r="J7" i="40" s="1"/>
  <c r="K7" i="40" s="1"/>
  <c r="L7" i="40" s="1"/>
  <c r="M7" i="40" s="1"/>
  <c r="N7" i="40" s="1"/>
  <c r="D7" i="40"/>
  <c r="C7" i="40" s="1"/>
  <c r="F5" i="40"/>
  <c r="G5" i="40" s="1"/>
  <c r="H5" i="40" s="1"/>
  <c r="I5" i="40" s="1"/>
  <c r="J5" i="40" s="1"/>
  <c r="K5" i="40" s="1"/>
  <c r="L5" i="40" s="1"/>
  <c r="M5" i="40" s="1"/>
  <c r="N5" i="40" s="1"/>
  <c r="D5" i="40"/>
  <c r="C5" i="40" s="1"/>
  <c r="K5" i="37" l="1"/>
  <c r="L5" i="37" s="1"/>
  <c r="M5" i="37" s="1"/>
  <c r="E5" i="55"/>
  <c r="F5" i="55" s="1"/>
  <c r="G5" i="55" s="1"/>
  <c r="H5" i="55" s="1"/>
  <c r="I5" i="55" s="1"/>
  <c r="J5" i="55" s="1"/>
  <c r="K5" i="55" s="1"/>
  <c r="L5" i="55" s="1"/>
  <c r="M5" i="55" s="1"/>
  <c r="C5" i="55"/>
  <c r="F9" i="1"/>
  <c r="G9" i="1" s="1"/>
  <c r="H9" i="1" s="1"/>
  <c r="I9" i="1" s="1"/>
  <c r="J9" i="1" s="1"/>
  <c r="K9" i="1" s="1"/>
  <c r="L9" i="1" s="1"/>
  <c r="M9" i="1" s="1"/>
  <c r="N9" i="1" s="1"/>
  <c r="D9" i="1"/>
  <c r="F11" i="1"/>
  <c r="G11" i="1" s="1"/>
  <c r="H11" i="1" s="1"/>
  <c r="I11" i="1" s="1"/>
  <c r="J11" i="1" s="1"/>
  <c r="K11" i="1" s="1"/>
  <c r="L11" i="1" s="1"/>
  <c r="M11" i="1" s="1"/>
  <c r="N11" i="1" s="1"/>
  <c r="D11" i="1"/>
  <c r="F5" i="1"/>
  <c r="G5" i="1" s="1"/>
  <c r="H5" i="1" s="1"/>
  <c r="I5" i="1" s="1"/>
  <c r="J5" i="1" s="1"/>
  <c r="K5" i="1" s="1"/>
  <c r="L5" i="1" s="1"/>
  <c r="M5" i="1" s="1"/>
  <c r="N5" i="1" s="1"/>
  <c r="D5" i="1"/>
  <c r="F11" i="2"/>
  <c r="G11" i="2" s="1"/>
  <c r="H11" i="2" s="1"/>
  <c r="I11" i="2" s="1"/>
  <c r="J11" i="2" s="1"/>
  <c r="K11" i="2" s="1"/>
  <c r="L11" i="2" s="1"/>
  <c r="M11" i="2" s="1"/>
  <c r="N11" i="2" s="1"/>
  <c r="G5" i="2"/>
  <c r="D11" i="2"/>
  <c r="F7" i="2"/>
  <c r="G7" i="2" s="1"/>
  <c r="H7" i="2" s="1"/>
  <c r="I7" i="2" s="1"/>
  <c r="J7" i="2" s="1"/>
  <c r="D7" i="2"/>
  <c r="H5" i="2" l="1"/>
  <c r="I5" i="2" s="1"/>
  <c r="J5" i="2" s="1"/>
  <c r="K5" i="2" s="1"/>
  <c r="L5" i="2" s="1"/>
  <c r="M5" i="2" s="1"/>
  <c r="N5" i="2" s="1"/>
  <c r="F5" i="2"/>
  <c r="D5" i="2"/>
  <c r="H3" i="39" l="1"/>
  <c r="I3" i="39" s="1"/>
  <c r="J3" i="39" s="1"/>
  <c r="K3" i="39" s="1"/>
  <c r="L3" i="39" s="1"/>
  <c r="M3" i="39" s="1"/>
  <c r="N3" i="39" s="1"/>
  <c r="O3" i="39" s="1"/>
  <c r="P3" i="39" s="1"/>
  <c r="F3" i="39"/>
  <c r="E3" i="39" s="1"/>
  <c r="D3" i="39" s="1"/>
  <c r="C3" i="39" s="1"/>
  <c r="D9" i="2" l="1"/>
  <c r="F9" i="2"/>
  <c r="G9" i="2" s="1"/>
  <c r="H9" i="2" s="1"/>
  <c r="I9" i="2" s="1"/>
  <c r="J9" i="2" s="1"/>
  <c r="K9" i="2" s="1"/>
  <c r="L9" i="2" s="1"/>
  <c r="M9" i="2" s="1"/>
  <c r="N9" i="2" s="1"/>
</calcChain>
</file>

<file path=xl/comments1.xml><?xml version="1.0" encoding="utf-8"?>
<comments xmlns="http://schemas.openxmlformats.org/spreadsheetml/2006/main">
  <authors>
    <author>user</author>
  </authors>
  <commentList>
    <comment ref="E4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10.06.08 스팩변경
67CM--&gt;68CM 변경
11년도 일자오비 변경</t>
        </r>
      </text>
    </comment>
  </commentList>
</comments>
</file>

<file path=xl/sharedStrings.xml><?xml version="1.0" encoding="utf-8"?>
<sst xmlns="http://schemas.openxmlformats.org/spreadsheetml/2006/main" count="154" uniqueCount="50">
  <si>
    <t>단위 : cm</t>
    <phoneticPr fontId="27" type="noConversion"/>
  </si>
  <si>
    <t>단위 : cm</t>
    <phoneticPr fontId="27" type="noConversion"/>
  </si>
  <si>
    <t xml:space="preserve"> </t>
    <phoneticPr fontId="27" type="noConversion"/>
  </si>
  <si>
    <t>단위 : cm</t>
    <phoneticPr fontId="27" type="noConversion"/>
  </si>
  <si>
    <t>2021년 동복 야구점퍼 (남녀 공용)</t>
    <phoneticPr fontId="27" type="noConversion"/>
  </si>
  <si>
    <t>단위 : cm</t>
    <phoneticPr fontId="27" type="noConversion"/>
  </si>
  <si>
    <t>2021년 동복 남 생활티 SIZE SPEC</t>
    <phoneticPr fontId="27" type="noConversion"/>
  </si>
  <si>
    <t>단위 : cm</t>
    <phoneticPr fontId="27" type="noConversion"/>
  </si>
  <si>
    <t>2021년 동복 여JK SIZE SPEC</t>
    <phoneticPr fontId="27" type="noConversion"/>
  </si>
  <si>
    <t>여고</t>
    <phoneticPr fontId="26" type="noConversion"/>
  </si>
  <si>
    <t>여중</t>
    <phoneticPr fontId="26" type="noConversion"/>
  </si>
  <si>
    <t>2021년 동복 여BL SIZE SPEC</t>
    <phoneticPr fontId="27" type="noConversion"/>
  </si>
  <si>
    <t xml:space="preserve">여-BL (동복) </t>
    <phoneticPr fontId="26" type="noConversion"/>
  </si>
  <si>
    <t>2021년 동/하복 남PT SIZE SPEC</t>
    <phoneticPr fontId="27" type="noConversion"/>
  </si>
  <si>
    <t>2021년 동/하복 여-SK SIZE SPEC</t>
    <phoneticPr fontId="27" type="noConversion"/>
  </si>
  <si>
    <t>여-SK (동/하복)</t>
    <phoneticPr fontId="27" type="noConversion"/>
  </si>
  <si>
    <t>2021년 동복 남JK SIZE SPEC</t>
    <phoneticPr fontId="27" type="noConversion"/>
  </si>
  <si>
    <t>남-JK (동복)</t>
    <phoneticPr fontId="26" type="noConversion"/>
  </si>
  <si>
    <t>2021년 동복 남YS SIZE SPEC</t>
    <phoneticPr fontId="27" type="noConversion"/>
  </si>
  <si>
    <t>여-JK (동복)</t>
    <phoneticPr fontId="27" type="noConversion"/>
  </si>
  <si>
    <t>남-YS (동복)</t>
    <phoneticPr fontId="26" type="noConversion"/>
  </si>
  <si>
    <t>남-PT(동/하복)</t>
    <phoneticPr fontId="27" type="noConversion"/>
  </si>
  <si>
    <t>2021년 동복 후드집업 [남녀 공용]</t>
    <phoneticPr fontId="27" type="noConversion"/>
  </si>
  <si>
    <t>남녀-후드집업(동복)</t>
    <phoneticPr fontId="26" type="noConversion"/>
  </si>
  <si>
    <t>남-생활티(하복)</t>
    <phoneticPr fontId="26" type="noConversion"/>
  </si>
  <si>
    <t>단위 : cm</t>
    <phoneticPr fontId="27" type="noConversion"/>
  </si>
  <si>
    <t>여-BL (하복)</t>
    <phoneticPr fontId="26" type="noConversion"/>
  </si>
  <si>
    <t>남-YS (하복)</t>
    <phoneticPr fontId="26" type="noConversion"/>
  </si>
  <si>
    <t>2021년 하복 남YS SIZE SPEC</t>
    <phoneticPr fontId="27" type="noConversion"/>
  </si>
  <si>
    <t>제품</t>
    <phoneticPr fontId="26" type="noConversion"/>
  </si>
  <si>
    <t>신체</t>
    <phoneticPr fontId="26" type="noConversion"/>
  </si>
  <si>
    <t>신체</t>
    <phoneticPr fontId="26" type="noConversion"/>
  </si>
  <si>
    <t>신체</t>
    <phoneticPr fontId="26" type="noConversion"/>
  </si>
  <si>
    <t>소 매 길 이
-5칸 부터-</t>
    <phoneticPr fontId="27" type="noConversion"/>
  </si>
  <si>
    <t>어  깨  너  비
-2칸 부터-</t>
    <phoneticPr fontId="27" type="noConversion"/>
  </si>
  <si>
    <t>어  깨  너  비
-2칸 부터-</t>
    <phoneticPr fontId="27" type="noConversion"/>
  </si>
  <si>
    <t>소  매  기  장
-5칸 부터-</t>
    <phoneticPr fontId="26" type="noConversion"/>
  </si>
  <si>
    <t>소  매  기  장
-없음-</t>
    <phoneticPr fontId="27" type="noConversion"/>
  </si>
  <si>
    <t>적용 없음</t>
    <phoneticPr fontId="26" type="noConversion"/>
  </si>
  <si>
    <t>2021년 하복 여BL SIZE SPEC</t>
    <phoneticPr fontId="27" type="noConversion"/>
  </si>
  <si>
    <t>엉 덩 이 둘 레
-2칸 부터-</t>
    <phoneticPr fontId="27" type="noConversion"/>
  </si>
  <si>
    <t>가  슴  둘  레
&lt;기준&gt;</t>
    <phoneticPr fontId="27" type="noConversion"/>
  </si>
  <si>
    <t>가  슴  둘  레
&lt;기준&gt;</t>
    <phoneticPr fontId="27" type="noConversion"/>
  </si>
  <si>
    <t>허  리  둘  레
&lt;기준&gt;</t>
    <phoneticPr fontId="27" type="noConversion"/>
  </si>
  <si>
    <t>남고</t>
    <phoneticPr fontId="26" type="noConversion"/>
  </si>
  <si>
    <t>남중</t>
    <phoneticPr fontId="26" type="noConversion"/>
  </si>
  <si>
    <t>엉 덩 이 둘 레
-2칸 부터-</t>
    <phoneticPr fontId="27" type="noConversion"/>
  </si>
  <si>
    <t>허 벅 지 둘 레
-2칸 부터-</t>
    <phoneticPr fontId="34" type="noConversion"/>
  </si>
  <si>
    <t>어  깨  너  비
-없음-</t>
    <phoneticPr fontId="27" type="noConversion"/>
  </si>
  <si>
    <t>남녀-야구점퍼(동복)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</si>
</sst>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0.00000%"/>
    <numFmt numFmtId="177" formatCode="&quot;₩&quot;#,##0;&quot;₩&quot;\-#,##0"/>
    <numFmt numFmtId="178" formatCode="0.0;_"/>
  </numFmts>
  <fonts count="42">
    <font>
      <sz val="11"/>
      <color theme="1"/>
      <name val="돋움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2"/>
      <name val="뼻뮝"/>
      <family val="1"/>
      <charset val="129"/>
    </font>
    <font>
      <sz val="12"/>
      <name val="¹ÙÅÁÃ¼"/>
      <family val="1"/>
      <charset val="129"/>
    </font>
    <font>
      <sz val="12"/>
      <name val="¨IoUAAA¡§u"/>
      <family val="1"/>
      <charset val="129"/>
    </font>
    <font>
      <sz val="10"/>
      <name val="±¼¸²A¼"/>
      <family val="3"/>
      <charset val="129"/>
    </font>
    <font>
      <sz val="12"/>
      <name val="System"/>
      <family val="2"/>
      <charset val="129"/>
    </font>
    <font>
      <sz val="11"/>
      <name val="μ¸¿o"/>
      <family val="3"/>
      <charset val="129"/>
    </font>
    <font>
      <sz val="10"/>
      <name val="±¼¸²Ã¼"/>
      <family val="3"/>
      <charset val="129"/>
    </font>
    <font>
      <sz val="10"/>
      <name val="MS Sans Serif"/>
      <family val="2"/>
    </font>
    <font>
      <b/>
      <sz val="12"/>
      <name val="Arial"/>
      <family val="2"/>
    </font>
    <font>
      <sz val="8"/>
      <name val="돋움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1"/>
      <name val="돋움"/>
      <family val="2"/>
      <charset val="129"/>
    </font>
    <font>
      <sz val="11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2"/>
      <name val="굴림"/>
      <family val="3"/>
      <charset val="129"/>
    </font>
    <font>
      <sz val="14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sz val="10"/>
      <color theme="1"/>
      <name val="돋움"/>
      <family val="2"/>
      <charset val="129"/>
    </font>
    <font>
      <sz val="10"/>
      <color theme="1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theme="1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85"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12" fillId="0" borderId="0"/>
    <xf numFmtId="2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7" fillId="0" borderId="0"/>
    <xf numFmtId="0" fontId="9" fillId="0" borderId="0"/>
    <xf numFmtId="4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7" fillId="0" borderId="0">
      <alignment vertical="center"/>
    </xf>
    <xf numFmtId="0" fontId="13" fillId="0" borderId="1" applyNumberFormat="0" applyFont="0" applyFill="0" applyAlignment="0" applyProtection="0"/>
    <xf numFmtId="176" fontId="7" fillId="0" borderId="0" applyFont="0" applyFill="0" applyBorder="0" applyAlignment="0" applyProtection="0"/>
    <xf numFmtId="177" fontId="1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20" fillId="0" borderId="0"/>
    <xf numFmtId="0" fontId="18" fillId="0" borderId="0"/>
    <xf numFmtId="0" fontId="10" fillId="0" borderId="0"/>
    <xf numFmtId="0" fontId="21" fillId="0" borderId="0"/>
    <xf numFmtId="0" fontId="21" fillId="0" borderId="0"/>
    <xf numFmtId="0" fontId="18" fillId="0" borderId="0"/>
    <xf numFmtId="0" fontId="10" fillId="0" borderId="0"/>
    <xf numFmtId="0" fontId="18" fillId="0" borderId="0"/>
    <xf numFmtId="0" fontId="22" fillId="0" borderId="0"/>
    <xf numFmtId="0" fontId="18" fillId="0" borderId="0"/>
    <xf numFmtId="0" fontId="1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25" fillId="0" borderId="2" applyNumberFormat="0" applyAlignment="0" applyProtection="0">
      <alignment horizontal="left" vertical="center"/>
    </xf>
    <xf numFmtId="0" fontId="25" fillId="0" borderId="3">
      <alignment horizontal="left" vertical="center"/>
    </xf>
    <xf numFmtId="0" fontId="7" fillId="0" borderId="0" applyNumberFormat="0" applyFill="0" applyBorder="0" applyAlignment="0" applyProtection="0"/>
    <xf numFmtId="0" fontId="9" fillId="0" borderId="0"/>
    <xf numFmtId="0" fontId="9" fillId="0" borderId="0"/>
    <xf numFmtId="0" fontId="10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3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0" fontId="0" fillId="0" borderId="0" xfId="0" applyBorder="1">
      <alignment vertical="center"/>
    </xf>
    <xf numFmtId="0" fontId="28" fillId="0" borderId="0" xfId="1" applyFont="1">
      <alignment vertical="center"/>
    </xf>
    <xf numFmtId="0" fontId="28" fillId="0" borderId="13" xfId="2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28" fillId="0" borderId="19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/>
    </xf>
    <xf numFmtId="0" fontId="28" fillId="0" borderId="19" xfId="2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28" fillId="0" borderId="21" xfId="1" applyFont="1" applyFill="1" applyBorder="1" applyAlignment="1">
      <alignment horizontal="center" vertical="center"/>
    </xf>
    <xf numFmtId="0" fontId="28" fillId="0" borderId="20" xfId="1" applyFont="1" applyFill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3" borderId="25" xfId="0" applyFont="1" applyFill="1" applyBorder="1" applyAlignment="1">
      <alignment horizontal="center" vertical="center"/>
    </xf>
    <xf numFmtId="0" fontId="28" fillId="3" borderId="28" xfId="0" applyFont="1" applyFill="1" applyBorder="1" applyAlignment="1">
      <alignment horizontal="center" vertical="center"/>
    </xf>
    <xf numFmtId="0" fontId="28" fillId="3" borderId="24" xfId="0" applyFont="1" applyFill="1" applyBorder="1" applyAlignment="1">
      <alignment horizontal="center" vertical="center"/>
    </xf>
    <xf numFmtId="0" fontId="28" fillId="0" borderId="19" xfId="1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8" fillId="0" borderId="0" xfId="0" applyFont="1">
      <alignment vertical="center"/>
    </xf>
    <xf numFmtId="0" fontId="36" fillId="0" borderId="0" xfId="1" applyFont="1">
      <alignment vertical="center"/>
    </xf>
    <xf numFmtId="0" fontId="8" fillId="0" borderId="0" xfId="1" applyFont="1" applyBorder="1">
      <alignment vertical="center"/>
    </xf>
    <xf numFmtId="0" fontId="37" fillId="0" borderId="0" xfId="1" applyFont="1">
      <alignment vertical="center"/>
    </xf>
    <xf numFmtId="0" fontId="28" fillId="0" borderId="13" xfId="1" applyFont="1" applyFill="1" applyBorder="1" applyAlignment="1">
      <alignment horizontal="center" vertical="center"/>
    </xf>
    <xf numFmtId="0" fontId="28" fillId="0" borderId="12" xfId="1" applyFont="1" applyBorder="1">
      <alignment vertical="center"/>
    </xf>
    <xf numFmtId="0" fontId="28" fillId="2" borderId="13" xfId="20" applyFont="1" applyFill="1" applyBorder="1" applyAlignment="1">
      <alignment horizontal="center" vertical="center"/>
    </xf>
    <xf numFmtId="0" fontId="28" fillId="2" borderId="11" xfId="20" applyFont="1" applyFill="1" applyBorder="1" applyAlignment="1">
      <alignment horizontal="center" vertical="center"/>
    </xf>
    <xf numFmtId="0" fontId="28" fillId="2" borderId="20" xfId="20" applyFont="1" applyFill="1" applyBorder="1" applyAlignment="1">
      <alignment horizontal="center" vertical="center"/>
    </xf>
    <xf numFmtId="0" fontId="0" fillId="0" borderId="0" xfId="0">
      <alignment vertical="center"/>
    </xf>
    <xf numFmtId="0" fontId="28" fillId="0" borderId="0" xfId="1" applyFont="1">
      <alignment vertical="center"/>
    </xf>
    <xf numFmtId="0" fontId="28" fillId="0" borderId="21" xfId="20" applyFont="1" applyFill="1" applyBorder="1" applyAlignment="1">
      <alignment horizontal="center" vertical="center"/>
    </xf>
    <xf numFmtId="0" fontId="28" fillId="0" borderId="0" xfId="1" applyFont="1" applyBorder="1">
      <alignment vertical="center"/>
    </xf>
    <xf numFmtId="0" fontId="28" fillId="2" borderId="21" xfId="20" applyFont="1" applyFill="1" applyBorder="1" applyAlignment="1">
      <alignment horizontal="center" vertical="center"/>
    </xf>
    <xf numFmtId="0" fontId="28" fillId="3" borderId="26" xfId="0" applyFont="1" applyFill="1" applyBorder="1" applyAlignment="1">
      <alignment horizontal="center" vertical="center"/>
    </xf>
    <xf numFmtId="0" fontId="28" fillId="2" borderId="19" xfId="20" applyFont="1" applyFill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28" fillId="0" borderId="20" xfId="20" applyFont="1" applyFill="1" applyBorder="1" applyAlignment="1">
      <alignment horizontal="center" vertical="center"/>
    </xf>
    <xf numFmtId="0" fontId="28" fillId="0" borderId="7" xfId="20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18" xfId="0" applyFont="1" applyFill="1" applyBorder="1" applyAlignment="1">
      <alignment horizontal="center" vertical="center"/>
    </xf>
    <xf numFmtId="0" fontId="28" fillId="2" borderId="18" xfId="20" applyFont="1" applyFill="1" applyBorder="1" applyAlignment="1">
      <alignment horizontal="center" vertical="center"/>
    </xf>
    <xf numFmtId="0" fontId="28" fillId="0" borderId="19" xfId="0" applyFont="1" applyFill="1" applyBorder="1" applyAlignment="1">
      <alignment horizontal="center" vertical="center"/>
    </xf>
    <xf numFmtId="0" fontId="32" fillId="3" borderId="25" xfId="1" applyFont="1" applyFill="1" applyBorder="1" applyAlignment="1">
      <alignment horizontal="center" vertical="center"/>
    </xf>
    <xf numFmtId="0" fontId="32" fillId="3" borderId="26" xfId="1" applyFont="1" applyFill="1" applyBorder="1" applyAlignment="1">
      <alignment horizontal="center" vertical="center"/>
    </xf>
    <xf numFmtId="0" fontId="28" fillId="0" borderId="11" xfId="1" applyFont="1" applyFill="1" applyBorder="1" applyAlignment="1">
      <alignment horizontal="center" vertical="center"/>
    </xf>
    <xf numFmtId="0" fontId="28" fillId="0" borderId="18" xfId="1" applyFont="1" applyFill="1" applyBorder="1" applyAlignment="1">
      <alignment horizontal="center" vertical="center"/>
    </xf>
    <xf numFmtId="0" fontId="8" fillId="0" borderId="12" xfId="1" applyFont="1" applyBorder="1">
      <alignment vertical="center"/>
    </xf>
    <xf numFmtId="0" fontId="8" fillId="0" borderId="0" xfId="1" applyFont="1">
      <alignment vertical="center"/>
    </xf>
    <xf numFmtId="0" fontId="38" fillId="0" borderId="0" xfId="0" applyFont="1">
      <alignment vertical="center"/>
    </xf>
    <xf numFmtId="0" fontId="28" fillId="3" borderId="13" xfId="1" applyFont="1" applyFill="1" applyBorder="1" applyAlignment="1">
      <alignment horizontal="center" vertical="center"/>
    </xf>
    <xf numFmtId="0" fontId="28" fillId="3" borderId="11" xfId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14" fontId="8" fillId="0" borderId="0" xfId="1" applyNumberFormat="1" applyFont="1" applyBorder="1" applyAlignment="1">
      <alignment horizontal="right" vertical="center"/>
    </xf>
    <xf numFmtId="0" fontId="28" fillId="3" borderId="25" xfId="0" applyFont="1" applyFill="1" applyBorder="1" applyAlignment="1">
      <alignment horizontal="center" vertical="center" wrapText="1"/>
    </xf>
    <xf numFmtId="0" fontId="32" fillId="3" borderId="25" xfId="0" applyFont="1" applyFill="1" applyBorder="1" applyAlignment="1">
      <alignment horizontal="center" vertical="center"/>
    </xf>
    <xf numFmtId="0" fontId="32" fillId="3" borderId="26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0" fontId="39" fillId="0" borderId="0" xfId="0" applyFont="1" applyAlignment="1">
      <alignment horizontal="center" vertical="center"/>
    </xf>
    <xf numFmtId="0" fontId="32" fillId="0" borderId="0" xfId="0" applyFont="1">
      <alignment vertical="center"/>
    </xf>
    <xf numFmtId="0" fontId="32" fillId="0" borderId="0" xfId="1" applyFont="1">
      <alignment vertical="center"/>
    </xf>
    <xf numFmtId="14" fontId="8" fillId="0" borderId="0" xfId="1" applyNumberFormat="1" applyFont="1" applyBorder="1" applyAlignment="1">
      <alignment horizontal="right" vertical="center"/>
    </xf>
    <xf numFmtId="0" fontId="28" fillId="3" borderId="24" xfId="20" applyFont="1" applyFill="1" applyBorder="1" applyAlignment="1">
      <alignment horizontal="center" vertical="center"/>
    </xf>
    <xf numFmtId="0" fontId="28" fillId="3" borderId="26" xfId="20" applyFont="1" applyFill="1" applyBorder="1" applyAlignment="1">
      <alignment horizontal="center" vertical="center"/>
    </xf>
    <xf numFmtId="0" fontId="40" fillId="0" borderId="19" xfId="20" applyFont="1" applyFill="1" applyBorder="1" applyAlignment="1">
      <alignment horizontal="center" vertical="center"/>
    </xf>
    <xf numFmtId="0" fontId="40" fillId="2" borderId="19" xfId="20" applyFont="1" applyFill="1" applyBorder="1" applyAlignment="1">
      <alignment horizontal="center" vertical="center"/>
    </xf>
    <xf numFmtId="0" fontId="40" fillId="2" borderId="18" xfId="20" applyFont="1" applyFill="1" applyBorder="1" applyAlignment="1">
      <alignment horizontal="center" vertical="center"/>
    </xf>
    <xf numFmtId="0" fontId="40" fillId="0" borderId="23" xfId="20" applyFont="1" applyFill="1" applyBorder="1" applyAlignment="1">
      <alignment horizontal="center" vertical="center"/>
    </xf>
    <xf numFmtId="0" fontId="40" fillId="2" borderId="23" xfId="20" applyFont="1" applyFill="1" applyBorder="1" applyAlignment="1">
      <alignment horizontal="center" vertical="center"/>
    </xf>
    <xf numFmtId="0" fontId="40" fillId="2" borderId="29" xfId="20" applyFont="1" applyFill="1" applyBorder="1" applyAlignment="1">
      <alignment horizontal="center" vertical="center"/>
    </xf>
    <xf numFmtId="0" fontId="40" fillId="0" borderId="14" xfId="20" applyFont="1" applyBorder="1" applyAlignment="1">
      <alignment horizontal="center" vertical="center"/>
    </xf>
    <xf numFmtId="0" fontId="40" fillId="0" borderId="16" xfId="20" applyFont="1" applyFill="1" applyBorder="1" applyAlignment="1">
      <alignment horizontal="center" vertical="center"/>
    </xf>
    <xf numFmtId="0" fontId="40" fillId="2" borderId="16" xfId="20" applyFont="1" applyFill="1" applyBorder="1" applyAlignment="1">
      <alignment horizontal="center" vertical="center"/>
    </xf>
    <xf numFmtId="0" fontId="40" fillId="2" borderId="15" xfId="20" applyFont="1" applyFill="1" applyBorder="1" applyAlignment="1">
      <alignment horizontal="center" vertical="center"/>
    </xf>
    <xf numFmtId="0" fontId="40" fillId="0" borderId="15" xfId="0" applyFont="1" applyFill="1" applyBorder="1" applyAlignment="1">
      <alignment horizontal="center" vertical="center"/>
    </xf>
    <xf numFmtId="0" fontId="40" fillId="0" borderId="21" xfId="20" applyFont="1" applyFill="1" applyBorder="1" applyAlignment="1">
      <alignment horizontal="center" vertical="center"/>
    </xf>
    <xf numFmtId="0" fontId="40" fillId="2" borderId="21" xfId="20" applyFont="1" applyFill="1" applyBorder="1" applyAlignment="1">
      <alignment horizontal="center" vertical="center"/>
    </xf>
    <xf numFmtId="0" fontId="40" fillId="2" borderId="20" xfId="20" applyFont="1" applyFill="1" applyBorder="1" applyAlignment="1">
      <alignment horizontal="center" vertical="center"/>
    </xf>
    <xf numFmtId="0" fontId="40" fillId="3" borderId="25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40" fillId="0" borderId="37" xfId="0" applyFont="1" applyFill="1" applyBorder="1" applyAlignment="1">
      <alignment horizontal="center" vertical="center"/>
    </xf>
    <xf numFmtId="178" fontId="28" fillId="0" borderId="8" xfId="20" applyNumberFormat="1" applyFont="1" applyFill="1" applyBorder="1" applyAlignment="1">
      <alignment horizontal="center" vertical="center"/>
    </xf>
    <xf numFmtId="0" fontId="40" fillId="0" borderId="20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" vertical="center"/>
    </xf>
    <xf numFmtId="0" fontId="28" fillId="0" borderId="42" xfId="0" applyFont="1" applyFill="1" applyBorder="1" applyAlignment="1">
      <alignment horizontal="center" vertical="center"/>
    </xf>
    <xf numFmtId="0" fontId="28" fillId="0" borderId="45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178" fontId="28" fillId="0" borderId="7" xfId="20" applyNumberFormat="1" applyFont="1" applyFill="1" applyBorder="1" applyAlignment="1">
      <alignment horizontal="center" vertical="center"/>
    </xf>
    <xf numFmtId="0" fontId="40" fillId="0" borderId="4" xfId="0" applyFont="1" applyFill="1" applyBorder="1" applyAlignment="1">
      <alignment horizontal="center" vertical="center"/>
    </xf>
    <xf numFmtId="0" fontId="40" fillId="0" borderId="46" xfId="0" applyFont="1" applyFill="1" applyBorder="1" applyAlignment="1">
      <alignment horizontal="center" vertical="center"/>
    </xf>
    <xf numFmtId="0" fontId="40" fillId="0" borderId="47" xfId="0" applyFont="1" applyFill="1" applyBorder="1" applyAlignment="1">
      <alignment horizontal="center" vertical="center"/>
    </xf>
    <xf numFmtId="178" fontId="40" fillId="0" borderId="17" xfId="20" applyNumberFormat="1" applyFont="1" applyFill="1" applyBorder="1" applyAlignment="1">
      <alignment horizontal="center" vertical="center"/>
    </xf>
    <xf numFmtId="178" fontId="40" fillId="0" borderId="6" xfId="20" applyNumberFormat="1" applyFont="1" applyFill="1" applyBorder="1" applyAlignment="1">
      <alignment horizontal="center" vertical="center"/>
    </xf>
    <xf numFmtId="0" fontId="28" fillId="0" borderId="17" xfId="20" applyFont="1" applyBorder="1" applyAlignment="1">
      <alignment horizontal="center" vertical="center"/>
    </xf>
    <xf numFmtId="0" fontId="0" fillId="0" borderId="0" xfId="0" quotePrefix="1">
      <alignment vertical="center"/>
    </xf>
    <xf numFmtId="178" fontId="28" fillId="0" borderId="17" xfId="20" applyNumberFormat="1" applyFont="1" applyFill="1" applyBorder="1" applyAlignment="1">
      <alignment horizontal="center" vertical="center"/>
    </xf>
    <xf numFmtId="0" fontId="28" fillId="0" borderId="48" xfId="0" applyFont="1" applyFill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0" fillId="0" borderId="12" xfId="0" applyFont="1" applyFill="1" applyBorder="1" applyAlignment="1">
      <alignment horizontal="center" vertical="center"/>
    </xf>
    <xf numFmtId="0" fontId="40" fillId="0" borderId="29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40" fillId="0" borderId="23" xfId="0" applyFont="1" applyFill="1" applyBorder="1" applyAlignment="1">
      <alignment horizontal="center" vertical="center"/>
    </xf>
    <xf numFmtId="0" fontId="41" fillId="3" borderId="25" xfId="1" applyFont="1" applyFill="1" applyBorder="1" applyAlignment="1">
      <alignment horizontal="center" vertical="center"/>
    </xf>
    <xf numFmtId="0" fontId="28" fillId="0" borderId="7" xfId="1" applyFont="1" applyFill="1" applyBorder="1" applyAlignment="1">
      <alignment horizontal="center" vertical="center"/>
    </xf>
    <xf numFmtId="0" fontId="28" fillId="0" borderId="8" xfId="1" applyFont="1" applyFill="1" applyBorder="1" applyAlignment="1">
      <alignment horizontal="center" vertical="center"/>
    </xf>
    <xf numFmtId="0" fontId="40" fillId="0" borderId="8" xfId="1" applyFont="1" applyFill="1" applyBorder="1" applyAlignment="1">
      <alignment horizontal="center" vertical="center"/>
    </xf>
    <xf numFmtId="0" fontId="40" fillId="0" borderId="21" xfId="1" applyFont="1" applyFill="1" applyBorder="1" applyAlignment="1">
      <alignment horizontal="center" vertical="center"/>
    </xf>
    <xf numFmtId="0" fontId="40" fillId="0" borderId="20" xfId="1" applyFont="1" applyFill="1" applyBorder="1" applyAlignment="1">
      <alignment horizontal="center" vertical="center"/>
    </xf>
    <xf numFmtId="0" fontId="40" fillId="0" borderId="14" xfId="1" applyFont="1" applyFill="1" applyBorder="1" applyAlignment="1">
      <alignment horizontal="center" vertical="center"/>
    </xf>
    <xf numFmtId="0" fontId="40" fillId="0" borderId="16" xfId="1" applyFont="1" applyFill="1" applyBorder="1" applyAlignment="1">
      <alignment horizontal="center" vertical="center"/>
    </xf>
    <xf numFmtId="0" fontId="40" fillId="0" borderId="15" xfId="1" applyFont="1" applyFill="1" applyBorder="1" applyAlignment="1">
      <alignment horizontal="center" vertical="center"/>
    </xf>
    <xf numFmtId="0" fontId="32" fillId="3" borderId="24" xfId="1" applyFont="1" applyFill="1" applyBorder="1" applyAlignment="1">
      <alignment horizontal="center" vertical="center"/>
    </xf>
    <xf numFmtId="0" fontId="28" fillId="0" borderId="17" xfId="1" applyFont="1" applyFill="1" applyBorder="1" applyAlignment="1">
      <alignment horizontal="center" vertical="center"/>
    </xf>
    <xf numFmtId="0" fontId="40" fillId="3" borderId="13" xfId="1" applyFont="1" applyFill="1" applyBorder="1" applyAlignment="1">
      <alignment horizontal="center" vertical="center"/>
    </xf>
    <xf numFmtId="0" fontId="28" fillId="0" borderId="7" xfId="1" applyFont="1" applyBorder="1" applyAlignment="1">
      <alignment horizontal="center" vertical="center"/>
    </xf>
    <xf numFmtId="0" fontId="28" fillId="3" borderId="7" xfId="1" applyFont="1" applyFill="1" applyBorder="1" applyAlignment="1">
      <alignment horizontal="center" vertical="center"/>
    </xf>
    <xf numFmtId="0" fontId="40" fillId="0" borderId="14" xfId="1" applyFont="1" applyBorder="1" applyAlignment="1">
      <alignment horizontal="center" vertical="center"/>
    </xf>
    <xf numFmtId="0" fontId="40" fillId="0" borderId="16" xfId="1" applyFont="1" applyBorder="1" applyAlignment="1">
      <alignment horizontal="center" vertical="center"/>
    </xf>
    <xf numFmtId="0" fontId="40" fillId="0" borderId="15" xfId="1" applyFont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178" fontId="40" fillId="0" borderId="8" xfId="20" applyNumberFormat="1" applyFont="1" applyFill="1" applyBorder="1" applyAlignment="1">
      <alignment horizontal="center" vertical="center"/>
    </xf>
    <xf numFmtId="0" fontId="40" fillId="0" borderId="14" xfId="0" applyFont="1" applyFill="1" applyBorder="1" applyAlignment="1">
      <alignment horizontal="center" vertical="center"/>
    </xf>
    <xf numFmtId="0" fontId="40" fillId="0" borderId="16" xfId="0" applyFont="1" applyFill="1" applyBorder="1" applyAlignment="1">
      <alignment horizontal="center" vertical="center"/>
    </xf>
    <xf numFmtId="0" fontId="28" fillId="3" borderId="25" xfId="20" applyFont="1" applyFill="1" applyBorder="1" applyAlignment="1">
      <alignment horizontal="center" vertical="center"/>
    </xf>
    <xf numFmtId="0" fontId="28" fillId="3" borderId="25" xfId="20" applyFont="1" applyFill="1" applyBorder="1" applyAlignment="1">
      <alignment horizontal="center" vertical="center" wrapText="1"/>
    </xf>
    <xf numFmtId="0" fontId="40" fillId="3" borderId="25" xfId="20" applyFont="1" applyFill="1" applyBorder="1" applyAlignment="1">
      <alignment horizontal="center" vertical="center"/>
    </xf>
    <xf numFmtId="0" fontId="28" fillId="0" borderId="7" xfId="69" applyFont="1" applyBorder="1" applyAlignment="1">
      <alignment horizontal="center" vertical="center"/>
    </xf>
    <xf numFmtId="0" fontId="28" fillId="0" borderId="13" xfId="69" applyFont="1" applyBorder="1" applyAlignment="1">
      <alignment horizontal="center" vertical="center"/>
    </xf>
    <xf numFmtId="0" fontId="28" fillId="0" borderId="11" xfId="20" applyFont="1" applyFill="1" applyBorder="1" applyAlignment="1">
      <alignment horizontal="center" vertical="center"/>
    </xf>
    <xf numFmtId="0" fontId="40" fillId="0" borderId="23" xfId="1" applyFont="1" applyFill="1" applyBorder="1" applyAlignment="1">
      <alignment horizontal="center" vertical="center"/>
    </xf>
    <xf numFmtId="0" fontId="40" fillId="0" borderId="17" xfId="69" applyFont="1" applyBorder="1" applyAlignment="1">
      <alignment horizontal="center" vertical="center"/>
    </xf>
    <xf numFmtId="0" fontId="40" fillId="0" borderId="19" xfId="69" applyFont="1" applyBorder="1" applyAlignment="1">
      <alignment horizontal="center" vertical="center"/>
    </xf>
    <xf numFmtId="0" fontId="40" fillId="0" borderId="18" xfId="20" applyFont="1" applyFill="1" applyBorder="1" applyAlignment="1">
      <alignment horizontal="center" vertical="center"/>
    </xf>
    <xf numFmtId="0" fontId="28" fillId="0" borderId="38" xfId="20" applyFont="1" applyBorder="1" applyAlignment="1">
      <alignment horizontal="center" vertical="center"/>
    </xf>
    <xf numFmtId="0" fontId="28" fillId="0" borderId="19" xfId="20" applyFont="1" applyBorder="1" applyAlignment="1">
      <alignment horizontal="center" vertical="center"/>
    </xf>
    <xf numFmtId="0" fontId="28" fillId="0" borderId="35" xfId="20" applyFont="1" applyBorder="1" applyAlignment="1">
      <alignment horizontal="center" vertical="center"/>
    </xf>
    <xf numFmtId="0" fontId="28" fillId="0" borderId="23" xfId="20" applyFont="1" applyBorder="1" applyAlignment="1">
      <alignment horizontal="center" vertical="center"/>
    </xf>
    <xf numFmtId="0" fontId="28" fillId="0" borderId="40" xfId="20" applyFont="1" applyBorder="1" applyAlignment="1">
      <alignment horizontal="center" vertical="center" wrapText="1"/>
    </xf>
    <xf numFmtId="0" fontId="28" fillId="0" borderId="40" xfId="20" applyFont="1" applyBorder="1" applyAlignment="1">
      <alignment horizontal="center" vertical="center"/>
    </xf>
    <xf numFmtId="0" fontId="28" fillId="0" borderId="33" xfId="20" applyFont="1" applyBorder="1" applyAlignment="1">
      <alignment horizontal="center" vertical="center"/>
    </xf>
    <xf numFmtId="0" fontId="35" fillId="4" borderId="0" xfId="1" applyFont="1" applyFill="1" applyBorder="1" applyAlignment="1">
      <alignment horizontal="center" vertical="center"/>
    </xf>
    <xf numFmtId="14" fontId="8" fillId="0" borderId="0" xfId="1" applyNumberFormat="1" applyFont="1" applyBorder="1" applyAlignment="1">
      <alignment horizontal="right" vertical="center"/>
    </xf>
    <xf numFmtId="0" fontId="28" fillId="3" borderId="24" xfId="20" applyFont="1" applyFill="1" applyBorder="1" applyAlignment="1">
      <alignment horizontal="center" vertical="center"/>
    </xf>
    <xf numFmtId="0" fontId="28" fillId="3" borderId="3" xfId="20" applyFont="1" applyFill="1" applyBorder="1" applyAlignment="1">
      <alignment horizontal="center" vertical="center"/>
    </xf>
    <xf numFmtId="0" fontId="28" fillId="3" borderId="26" xfId="20" applyFont="1" applyFill="1" applyBorder="1" applyAlignment="1">
      <alignment horizontal="center" vertical="center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9" borderId="32" xfId="0" applyFont="1" applyFill="1" applyBorder="1" applyAlignment="1">
      <alignment horizontal="center" vertical="center" wrapText="1"/>
    </xf>
    <xf numFmtId="0" fontId="28" fillId="9" borderId="30" xfId="0" applyFont="1" applyFill="1" applyBorder="1" applyAlignment="1">
      <alignment horizontal="center" vertical="center"/>
    </xf>
    <xf numFmtId="0" fontId="28" fillId="9" borderId="33" xfId="0" applyFont="1" applyFill="1" applyBorder="1" applyAlignment="1">
      <alignment horizontal="center" vertical="center"/>
    </xf>
    <xf numFmtId="0" fontId="28" fillId="9" borderId="9" xfId="0" applyFont="1" applyFill="1" applyBorder="1" applyAlignment="1">
      <alignment horizontal="center" vertical="center"/>
    </xf>
    <xf numFmtId="0" fontId="28" fillId="3" borderId="5" xfId="20" applyFont="1" applyFill="1" applyBorder="1" applyAlignment="1">
      <alignment horizontal="center" vertical="center"/>
    </xf>
    <xf numFmtId="0" fontId="28" fillId="0" borderId="34" xfId="20" applyFont="1" applyBorder="1" applyAlignment="1">
      <alignment horizontal="center" vertical="center" wrapText="1"/>
    </xf>
    <xf numFmtId="0" fontId="28" fillId="0" borderId="6" xfId="20" applyFont="1" applyBorder="1" applyAlignment="1">
      <alignment horizontal="center" vertical="center"/>
    </xf>
    <xf numFmtId="178" fontId="40" fillId="0" borderId="33" xfId="20" applyNumberFormat="1" applyFont="1" applyFill="1" applyBorder="1" applyAlignment="1">
      <alignment horizontal="center" vertical="center"/>
    </xf>
    <xf numFmtId="178" fontId="40" fillId="0" borderId="12" xfId="20" applyNumberFormat="1" applyFont="1" applyFill="1" applyBorder="1" applyAlignment="1">
      <alignment horizontal="center" vertical="center"/>
    </xf>
    <xf numFmtId="178" fontId="40" fillId="0" borderId="44" xfId="20" applyNumberFormat="1" applyFont="1" applyFill="1" applyBorder="1" applyAlignment="1">
      <alignment horizontal="center" vertical="center"/>
    </xf>
    <xf numFmtId="14" fontId="28" fillId="0" borderId="12" xfId="1" applyNumberFormat="1" applyFont="1" applyBorder="1" applyAlignment="1">
      <alignment horizontal="right" vertical="center"/>
    </xf>
    <xf numFmtId="0" fontId="28" fillId="3" borderId="5" xfId="1" applyFont="1" applyFill="1" applyBorder="1" applyAlignment="1">
      <alignment horizontal="center" vertical="center"/>
    </xf>
    <xf numFmtId="0" fontId="28" fillId="3" borderId="43" xfId="1" applyFont="1" applyFill="1" applyBorder="1" applyAlignment="1">
      <alignment horizontal="center" vertical="center"/>
    </xf>
    <xf numFmtId="0" fontId="28" fillId="9" borderId="34" xfId="0" applyFont="1" applyFill="1" applyBorder="1" applyAlignment="1">
      <alignment horizontal="center" vertical="center" wrapText="1"/>
    </xf>
    <xf numFmtId="0" fontId="28" fillId="9" borderId="6" xfId="0" applyFont="1" applyFill="1" applyBorder="1" applyAlignment="1">
      <alignment horizontal="center" vertical="center"/>
    </xf>
    <xf numFmtId="0" fontId="28" fillId="0" borderId="3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/>
    </xf>
    <xf numFmtId="0" fontId="35" fillId="5" borderId="0" xfId="1" applyFont="1" applyFill="1" applyBorder="1" applyAlignment="1">
      <alignment horizontal="center" vertical="center"/>
    </xf>
    <xf numFmtId="0" fontId="28" fillId="3" borderId="5" xfId="0" applyFont="1" applyFill="1" applyBorder="1" applyAlignment="1">
      <alignment horizontal="center" vertical="center"/>
    </xf>
    <xf numFmtId="0" fontId="28" fillId="3" borderId="43" xfId="0" applyFont="1" applyFill="1" applyBorder="1" applyAlignment="1">
      <alignment horizontal="center" vertical="center"/>
    </xf>
    <xf numFmtId="0" fontId="28" fillId="0" borderId="31" xfId="0" applyFont="1" applyBorder="1" applyAlignment="1">
      <alignment horizontal="center" vertical="center" wrapText="1"/>
    </xf>
    <xf numFmtId="0" fontId="28" fillId="0" borderId="32" xfId="20" applyFont="1" applyBorder="1" applyAlignment="1">
      <alignment horizontal="center" vertical="center" wrapText="1"/>
    </xf>
    <xf numFmtId="0" fontId="28" fillId="0" borderId="27" xfId="20" applyFont="1" applyBorder="1" applyAlignment="1">
      <alignment horizontal="center" vertical="center"/>
    </xf>
    <xf numFmtId="0" fontId="35" fillId="7" borderId="0" xfId="1" applyFont="1" applyFill="1" applyBorder="1" applyAlignment="1">
      <alignment horizontal="center" vertical="center"/>
    </xf>
    <xf numFmtId="14" fontId="8" fillId="0" borderId="0" xfId="1" applyNumberFormat="1" applyFont="1" applyFill="1" applyBorder="1" applyAlignment="1">
      <alignment horizontal="right" vertical="center"/>
    </xf>
    <xf numFmtId="0" fontId="28" fillId="3" borderId="3" xfId="1" applyFont="1" applyFill="1" applyBorder="1" applyAlignment="1">
      <alignment horizontal="center" vertical="center"/>
    </xf>
    <xf numFmtId="14" fontId="8" fillId="0" borderId="12" xfId="1" applyNumberFormat="1" applyFont="1" applyBorder="1" applyAlignment="1">
      <alignment horizontal="right" vertical="center"/>
    </xf>
    <xf numFmtId="0" fontId="32" fillId="3" borderId="5" xfId="1" applyFont="1" applyFill="1" applyBorder="1" applyAlignment="1">
      <alignment horizontal="center" vertical="center"/>
    </xf>
    <xf numFmtId="0" fontId="32" fillId="3" borderId="3" xfId="1" applyFont="1" applyFill="1" applyBorder="1" applyAlignment="1">
      <alignment horizontal="center" vertical="center"/>
    </xf>
    <xf numFmtId="14" fontId="28" fillId="0" borderId="12" xfId="1" applyNumberFormat="1" applyFont="1" applyFill="1" applyBorder="1" applyAlignment="1">
      <alignment horizontal="right" vertical="center"/>
    </xf>
    <xf numFmtId="0" fontId="28" fillId="0" borderId="31" xfId="20" applyFont="1" applyBorder="1" applyAlignment="1">
      <alignment horizontal="center" vertical="center" wrapText="1"/>
    </xf>
    <xf numFmtId="178" fontId="40" fillId="0" borderId="14" xfId="20" applyNumberFormat="1" applyFont="1" applyFill="1" applyBorder="1" applyAlignment="1">
      <alignment horizontal="center" vertical="center"/>
    </xf>
    <xf numFmtId="178" fontId="40" fillId="0" borderId="16" xfId="20" applyNumberFormat="1" applyFont="1" applyFill="1" applyBorder="1" applyAlignment="1">
      <alignment horizontal="center" vertical="center"/>
    </xf>
    <xf numFmtId="178" fontId="40" fillId="0" borderId="15" xfId="20" applyNumberFormat="1" applyFont="1" applyFill="1" applyBorder="1" applyAlignment="1">
      <alignment horizontal="center" vertical="center"/>
    </xf>
    <xf numFmtId="0" fontId="35" fillId="8" borderId="0" xfId="1" applyFont="1" applyFill="1" applyBorder="1" applyAlignment="1">
      <alignment horizontal="center" vertical="center"/>
    </xf>
    <xf numFmtId="0" fontId="28" fillId="0" borderId="40" xfId="1" applyFont="1" applyBorder="1" applyAlignment="1">
      <alignment horizontal="center" vertical="center" wrapText="1"/>
    </xf>
    <xf numFmtId="0" fontId="28" fillId="0" borderId="33" xfId="1" applyFont="1" applyBorder="1" applyAlignment="1">
      <alignment horizontal="center" vertical="center"/>
    </xf>
    <xf numFmtId="0" fontId="7" fillId="3" borderId="5" xfId="76" applyFont="1" applyFill="1" applyBorder="1" applyAlignment="1">
      <alignment horizontal="center" vertical="center"/>
    </xf>
    <xf numFmtId="0" fontId="7" fillId="3" borderId="43" xfId="76" applyFont="1" applyFill="1" applyBorder="1" applyAlignment="1">
      <alignment horizontal="center" vertical="center"/>
    </xf>
    <xf numFmtId="0" fontId="35" fillId="6" borderId="0" xfId="0" applyFont="1" applyFill="1" applyAlignment="1">
      <alignment horizontal="center" vertical="center"/>
    </xf>
    <xf numFmtId="0" fontId="35" fillId="6" borderId="0" xfId="1" applyFont="1" applyFill="1" applyBorder="1" applyAlignment="1">
      <alignment horizontal="center" vertical="center"/>
    </xf>
  </cellXfs>
  <cellStyles count="85">
    <cellStyle name="??&amp;O?&amp;H?_x0008__x000f__x0007_?_x0007__x0001__x0001_" xfId="2"/>
    <cellStyle name="¤@?e_TEST-1 " xfId="3"/>
    <cellStyle name="AeE­ [0]_½CAuCoE² " xfId="24"/>
    <cellStyle name="ÅëÈ­ [0]_INQUIRY ¿µ¾÷ÃßÁø " xfId="25"/>
    <cellStyle name="AeE­ [0]_INQUIRY ¿μ¾÷AßAø " xfId="26"/>
    <cellStyle name="AeE­_½CAuCoE² " xfId="27"/>
    <cellStyle name="ÅëÈ­_INQUIRY ¿µ¾÷ÃßÁø " xfId="28"/>
    <cellStyle name="AeE­_INQUIRY ¿μ¾÷AßAø " xfId="29"/>
    <cellStyle name="AÞ¸¶ [0]_½CAuCoE² " xfId="30"/>
    <cellStyle name="ÄÞ¸¶ [0]_INQUIRY ¿µ¾÷ÃßÁø " xfId="31"/>
    <cellStyle name="AÞ¸¶ [0]_INQUIRY ¿μ¾÷AßAø " xfId="32"/>
    <cellStyle name="AÞ¸¶_½CAuCoE² " xfId="33"/>
    <cellStyle name="ÄÞ¸¶_INQUIRY ¿µ¾÷ÃßÁø " xfId="34"/>
    <cellStyle name="AÞ¸¶_INQUIRY ¿μ¾÷AßAø " xfId="35"/>
    <cellStyle name="C￠RIA¡§¨￡_au(A￠RA) " xfId="36"/>
    <cellStyle name="C￥AØ_´eCNÆ?¼o" xfId="37"/>
    <cellStyle name="Ç¥ÁØ_¿µ¾÷ÇöÈ² " xfId="38"/>
    <cellStyle name="C￥AØ_¿μ¾÷CoE² " xfId="39"/>
    <cellStyle name="Ç¥ÁØ_»ç¾÷ºÎº° ÃÑ°è " xfId="40"/>
    <cellStyle name="C￥AØ_≫c¾÷ºIº° AN°e " xfId="41"/>
    <cellStyle name="Ç¥ÁØ_0N-HANDLING " xfId="42"/>
    <cellStyle name="C￥AØ_2A÷A¶A¤³≫¿e " xfId="43"/>
    <cellStyle name="Ç¥ÁØ_5-1±¤°í " xfId="44"/>
    <cellStyle name="C￥AØ_AI¿ø°eE¹(A¤º¸¼­ºn½º)" xfId="45"/>
    <cellStyle name="Ç¥ÁØ_Áý°èÇ¥(2¿ù) " xfId="46"/>
    <cellStyle name="C￥AØ_CoAo¹yAI °A¾×¿ⓒ½A " xfId="47"/>
    <cellStyle name="Ç¥ÁØ_Sheet1_¿µ¾÷ÇöÈ² " xfId="48"/>
    <cellStyle name="C￥AØ_Sheet1_¿μ¾÷CoE² " xfId="49"/>
    <cellStyle name="Ç¥ÁØ_Sheet1_0N-HANDLING " xfId="50"/>
    <cellStyle name="C￥AØ_Sheet1_Ay°eC￥(2¿u) " xfId="51"/>
    <cellStyle name="Ç¥ÁØ_Sheet1_Áý°èÇ¥(2¿ù) " xfId="52"/>
    <cellStyle name="Comma [0]" xfId="53"/>
    <cellStyle name="Comma_ SG&amp;A Bridge " xfId="54"/>
    <cellStyle name="Currency [0]" xfId="55"/>
    <cellStyle name="Currency_ SG&amp;A Bridge " xfId="56"/>
    <cellStyle name="Currency1" xfId="57"/>
    <cellStyle name="Dezimal [0]_EUROPE SALES STATUS  " xfId="58"/>
    <cellStyle name="Dezimal_EUROPE SALES STATUS  " xfId="59"/>
    <cellStyle name="Followed Hyperlink" xfId="60"/>
    <cellStyle name="Header1" xfId="61"/>
    <cellStyle name="Header2" xfId="62"/>
    <cellStyle name="Hyperlink" xfId="63"/>
    <cellStyle name="Normal_ SG&amp;A Bridge " xfId="64"/>
    <cellStyle name="Standard_EUROPE SALES STATUS  " xfId="65"/>
    <cellStyle name="þ_x001d_ð'&amp;Oy?Hy9_x0008__x000f__x0007_æ_x0007__x0007__x0001__x0001_" xfId="66"/>
    <cellStyle name="W?rung [0]_EUROPE SALES STATUS  " xfId="67"/>
    <cellStyle name="W?rung_EUROPE SALES STATUS  " xfId="68"/>
    <cellStyle name="고정소숫점" xfId="4"/>
    <cellStyle name="고정출력1" xfId="5"/>
    <cellStyle name="고정출력2" xfId="6"/>
    <cellStyle name="날짜" xfId="7"/>
    <cellStyle name="달러" xfId="8"/>
    <cellStyle name="뒤에 오는 하이퍼링크" xfId="9"/>
    <cellStyle name="똿뗦먛귟_PRODUCT DETAIL Q3 (2)_生産분담案 " xfId="10"/>
    <cellStyle name="믅됞 [0.00]_PRODUCT DETAIL Q3 (2)_A-SR " xfId="11"/>
    <cellStyle name="믅됞_PRODUCT DETAIL Q3 (2)_A-SR " xfId="12"/>
    <cellStyle name="뷭?_BOOKSHIP" xfId="13"/>
    <cellStyle name="스타일 1" xfId="14"/>
    <cellStyle name="자리수" xfId="15"/>
    <cellStyle name="자리수0" xfId="16"/>
    <cellStyle name="콤마 [0]_  종  합  " xfId="17"/>
    <cellStyle name="콤마_  종  합  " xfId="18"/>
    <cellStyle name="퍼센트" xfId="19"/>
    <cellStyle name="표준" xfId="0" builtinId="0"/>
    <cellStyle name="표준 2" xfId="1"/>
    <cellStyle name="표준 3" xfId="69"/>
    <cellStyle name="표준 3 2" xfId="72"/>
    <cellStyle name="표준 3 3" xfId="71"/>
    <cellStyle name="표준 4" xfId="70"/>
    <cellStyle name="표준 4 2" xfId="73"/>
    <cellStyle name="표준 4 2 2" xfId="78"/>
    <cellStyle name="표준 4 2 3" xfId="82"/>
    <cellStyle name="표준 4 3" xfId="74"/>
    <cellStyle name="표준 4 3 2" xfId="79"/>
    <cellStyle name="표준 4 3 3" xfId="83"/>
    <cellStyle name="표준 4 4" xfId="75"/>
    <cellStyle name="표준 4 4 2" xfId="80"/>
    <cellStyle name="표준 4 4 3" xfId="84"/>
    <cellStyle name="표준 4 5" xfId="77"/>
    <cellStyle name="표준 4 6" xfId="81"/>
    <cellStyle name="표준_2007-SPEC 남-최종" xfId="76"/>
    <cellStyle name="표준_2007년도동복여자스팩" xfId="20"/>
    <cellStyle name="합산" xfId="21"/>
    <cellStyle name="화폐기호" xfId="22"/>
    <cellStyle name="화폐기호0" xfId="23"/>
  </cellStyles>
  <dxfs count="0"/>
  <tableStyles count="0" defaultTableStyle="TableStyleMedium9" defaultPivotStyle="PivotStyleLight16"/>
  <colors>
    <mruColors>
      <color rgb="FFF18F0D"/>
      <color rgb="FFE2860C"/>
      <color rgb="FFFFDA3F"/>
      <color rgb="FF009E47"/>
      <color rgb="FFFFFFCC"/>
      <color rgb="FFEBE7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190500</xdr:colOff>
      <xdr:row>0</xdr:row>
      <xdr:rowOff>0</xdr:rowOff>
    </xdr:from>
    <xdr:to>
      <xdr:col>15</xdr:col>
      <xdr:colOff>360364</xdr:colOff>
      <xdr:row>0</xdr:row>
      <xdr:rowOff>3224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6825" y="6829425"/>
          <a:ext cx="1484314" cy="231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T13"/>
  <sheetViews>
    <sheetView zoomScaleNormal="100" workbookViewId="0">
      <selection activeCell="J17" sqref="J17"/>
    </sheetView>
  </sheetViews>
  <sheetFormatPr defaultRowHeight="13.5"/>
  <cols>
    <col min="1" max="1" width="13.21875" customWidth="1"/>
    <col min="2" max="2" width="7.77734375" style="27" customWidth="1"/>
    <col min="3" max="3" width="7.77734375" customWidth="1"/>
    <col min="4" max="12" width="9" customWidth="1"/>
    <col min="13" max="14" width="9" style="8" customWidth="1"/>
  </cols>
  <sheetData>
    <row r="1" spans="1:20" s="27" customFormat="1" ht="37.5" customHeight="1">
      <c r="A1" s="144" t="s">
        <v>8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20" s="47" customFormat="1" ht="19.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45">
        <v>44109</v>
      </c>
      <c r="N2" s="145"/>
    </row>
    <row r="3" spans="1:20" s="28" customFormat="1" ht="37.5" customHeight="1">
      <c r="A3" s="146" t="s">
        <v>19</v>
      </c>
      <c r="B3" s="147"/>
      <c r="C3" s="148"/>
      <c r="D3" s="15">
        <v>80</v>
      </c>
      <c r="E3" s="76">
        <v>85</v>
      </c>
      <c r="F3" s="13">
        <v>90</v>
      </c>
      <c r="G3" s="13">
        <v>95</v>
      </c>
      <c r="H3" s="13">
        <v>100</v>
      </c>
      <c r="I3" s="13">
        <v>105</v>
      </c>
      <c r="J3" s="13">
        <v>110</v>
      </c>
      <c r="K3" s="13">
        <v>115</v>
      </c>
      <c r="L3" s="13">
        <v>120</v>
      </c>
      <c r="M3" s="13">
        <v>125</v>
      </c>
      <c r="N3" s="32">
        <v>130</v>
      </c>
    </row>
    <row r="4" spans="1:20" s="28" customFormat="1" ht="27.75" customHeight="1">
      <c r="A4" s="153" t="s">
        <v>41</v>
      </c>
      <c r="B4" s="154"/>
      <c r="C4" s="38" t="s">
        <v>29</v>
      </c>
      <c r="D4" s="92"/>
      <c r="E4" s="7"/>
      <c r="F4" s="33"/>
      <c r="G4" s="33"/>
      <c r="H4" s="33"/>
      <c r="I4" s="33"/>
      <c r="J4" s="33"/>
      <c r="K4" s="33"/>
      <c r="L4" s="33"/>
      <c r="M4" s="33"/>
      <c r="N4" s="39"/>
    </row>
    <row r="5" spans="1:20" s="28" customFormat="1" ht="27.75" customHeight="1">
      <c r="A5" s="155"/>
      <c r="B5" s="156"/>
      <c r="C5" s="72" t="s">
        <v>30</v>
      </c>
      <c r="D5" s="68">
        <f>E5-5</f>
        <v>66</v>
      </c>
      <c r="E5" s="69">
        <v>71</v>
      </c>
      <c r="F5" s="70">
        <f t="shared" ref="F5:G5" si="0">E5+5</f>
        <v>76</v>
      </c>
      <c r="G5" s="70">
        <f t="shared" si="0"/>
        <v>81</v>
      </c>
      <c r="H5" s="70">
        <f t="shared" ref="H5" si="1">G5+5</f>
        <v>86</v>
      </c>
      <c r="I5" s="70">
        <f t="shared" ref="I5" si="2">H5+5</f>
        <v>91</v>
      </c>
      <c r="J5" s="70">
        <f t="shared" ref="J5" si="3">I5+5</f>
        <v>96</v>
      </c>
      <c r="K5" s="70">
        <f t="shared" ref="K5" si="4">J5+5</f>
        <v>101</v>
      </c>
      <c r="L5" s="70">
        <f t="shared" ref="L5" si="5">K5+5</f>
        <v>106</v>
      </c>
      <c r="M5" s="70">
        <f t="shared" ref="M5" si="6">L5+5</f>
        <v>111</v>
      </c>
      <c r="N5" s="71">
        <f t="shared" ref="N5" si="7">M5+5</f>
        <v>116</v>
      </c>
    </row>
    <row r="6" spans="1:20" s="27" customFormat="1" ht="27.75" customHeight="1">
      <c r="A6" s="149" t="s">
        <v>34</v>
      </c>
      <c r="B6" s="150"/>
      <c r="C6" s="81" t="s">
        <v>29</v>
      </c>
      <c r="D6" s="36"/>
      <c r="E6" s="3"/>
      <c r="F6" s="24"/>
      <c r="G6" s="24"/>
      <c r="H6" s="24"/>
      <c r="I6" s="24"/>
      <c r="J6" s="24"/>
      <c r="K6" s="24"/>
      <c r="L6" s="24"/>
      <c r="M6" s="24"/>
      <c r="N6" s="25"/>
    </row>
    <row r="7" spans="1:20" s="27" customFormat="1" ht="27.75" customHeight="1">
      <c r="A7" s="151"/>
      <c r="B7" s="152"/>
      <c r="C7" s="72" t="s">
        <v>31</v>
      </c>
      <c r="D7" s="68">
        <f>E7-1</f>
        <v>33.5</v>
      </c>
      <c r="E7" s="69">
        <v>34.5</v>
      </c>
      <c r="F7" s="70">
        <f>E7+1.1</f>
        <v>35.6</v>
      </c>
      <c r="G7" s="70">
        <f>F7+1.1</f>
        <v>36.700000000000003</v>
      </c>
      <c r="H7" s="70">
        <f>G7+1.1</f>
        <v>37.800000000000004</v>
      </c>
      <c r="I7" s="70">
        <f>H7+1.1</f>
        <v>38.900000000000006</v>
      </c>
      <c r="J7" s="70">
        <f t="shared" ref="J7" si="8">I7+1</f>
        <v>39.900000000000006</v>
      </c>
      <c r="K7" s="70">
        <f>J7+0.5</f>
        <v>40.400000000000006</v>
      </c>
      <c r="L7" s="70">
        <f>K7+0.5</f>
        <v>40.900000000000006</v>
      </c>
      <c r="M7" s="70">
        <f>L7+0.5</f>
        <v>41.400000000000006</v>
      </c>
      <c r="N7" s="71">
        <f>M7+0.5</f>
        <v>41.900000000000006</v>
      </c>
    </row>
    <row r="8" spans="1:20" s="27" customFormat="1" ht="27.75" customHeight="1">
      <c r="A8" s="141" t="s">
        <v>33</v>
      </c>
      <c r="B8" s="137" t="s">
        <v>9</v>
      </c>
      <c r="C8" s="77" t="s">
        <v>29</v>
      </c>
      <c r="D8" s="94"/>
      <c r="E8" s="7"/>
      <c r="F8" s="33"/>
      <c r="G8" s="33"/>
      <c r="H8" s="33"/>
      <c r="I8" s="33"/>
      <c r="J8" s="33"/>
      <c r="K8" s="33"/>
      <c r="L8" s="33"/>
      <c r="M8" s="33"/>
      <c r="N8" s="39"/>
    </row>
    <row r="9" spans="1:20" s="27" customFormat="1" ht="27.75" customHeight="1">
      <c r="A9" s="142"/>
      <c r="B9" s="138"/>
      <c r="C9" s="80" t="s">
        <v>32</v>
      </c>
      <c r="D9" s="124">
        <f>E9-0.5</f>
        <v>53.5</v>
      </c>
      <c r="E9" s="73">
        <v>54</v>
      </c>
      <c r="F9" s="74">
        <f>E9+1</f>
        <v>55</v>
      </c>
      <c r="G9" s="74">
        <f>F9+0.5</f>
        <v>55.5</v>
      </c>
      <c r="H9" s="74">
        <f>G9+0</f>
        <v>55.5</v>
      </c>
      <c r="I9" s="74">
        <f>H9+0.5</f>
        <v>56</v>
      </c>
      <c r="J9" s="74">
        <f t="shared" ref="J9:N9" si="9">I9+0</f>
        <v>56</v>
      </c>
      <c r="K9" s="74">
        <f t="shared" si="9"/>
        <v>56</v>
      </c>
      <c r="L9" s="74">
        <f t="shared" si="9"/>
        <v>56</v>
      </c>
      <c r="M9" s="74">
        <f t="shared" si="9"/>
        <v>56</v>
      </c>
      <c r="N9" s="75">
        <f t="shared" si="9"/>
        <v>56</v>
      </c>
    </row>
    <row r="10" spans="1:20" s="27" customFormat="1" ht="26.25" customHeight="1">
      <c r="A10" s="142"/>
      <c r="B10" s="139" t="s">
        <v>10</v>
      </c>
      <c r="C10" s="38" t="s">
        <v>29</v>
      </c>
      <c r="D10" s="79"/>
      <c r="E10" s="29"/>
      <c r="F10" s="29"/>
      <c r="G10" s="29"/>
      <c r="H10" s="29"/>
      <c r="I10" s="29"/>
      <c r="J10" s="29"/>
      <c r="K10" s="29"/>
      <c r="L10" s="29"/>
      <c r="M10" s="29"/>
      <c r="N10" s="35"/>
      <c r="O10" s="1"/>
      <c r="P10" s="1"/>
      <c r="Q10" s="1"/>
      <c r="R10" s="1"/>
      <c r="S10" s="1"/>
      <c r="T10" s="1"/>
    </row>
    <row r="11" spans="1:20" s="27" customFormat="1" ht="26.25" customHeight="1">
      <c r="A11" s="143"/>
      <c r="B11" s="140"/>
      <c r="C11" s="72" t="s">
        <v>32</v>
      </c>
      <c r="D11" s="91">
        <f>E11-0.5</f>
        <v>50.5</v>
      </c>
      <c r="E11" s="65">
        <v>51</v>
      </c>
      <c r="F11" s="66">
        <f>E11+1</f>
        <v>52</v>
      </c>
      <c r="G11" s="66">
        <f>F11+0.5</f>
        <v>52.5</v>
      </c>
      <c r="H11" s="66">
        <f>G11+0</f>
        <v>52.5</v>
      </c>
      <c r="I11" s="66">
        <f>H11+0.5</f>
        <v>53</v>
      </c>
      <c r="J11" s="66">
        <f t="shared" ref="J11" si="10">I11+0</f>
        <v>53</v>
      </c>
      <c r="K11" s="66">
        <f t="shared" ref="K11" si="11">J11+0</f>
        <v>53</v>
      </c>
      <c r="L11" s="66">
        <f t="shared" ref="L11" si="12">K11+0</f>
        <v>53</v>
      </c>
      <c r="M11" s="66">
        <f t="shared" ref="M11" si="13">L11+0</f>
        <v>53</v>
      </c>
      <c r="N11" s="67">
        <f t="shared" ref="N11" si="14">M11+0</f>
        <v>53</v>
      </c>
      <c r="O11" s="1"/>
      <c r="P11" s="1"/>
      <c r="Q11" s="1"/>
      <c r="R11" s="1"/>
      <c r="S11" s="1"/>
      <c r="T11" s="1"/>
    </row>
    <row r="13" spans="1:20">
      <c r="A13" s="93"/>
    </row>
  </sheetData>
  <mergeCells count="8">
    <mergeCell ref="B8:B9"/>
    <mergeCell ref="B10:B11"/>
    <mergeCell ref="A8:A11"/>
    <mergeCell ref="A1:N1"/>
    <mergeCell ref="M2:N2"/>
    <mergeCell ref="A3:C3"/>
    <mergeCell ref="A6:B7"/>
    <mergeCell ref="A4:B5"/>
  </mergeCells>
  <phoneticPr fontId="26" type="noConversion"/>
  <pageMargins left="0.39370078740157483" right="0.39370078740157483" top="0.6692913385826772" bottom="0.3937007874015748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N11"/>
  <sheetViews>
    <sheetView workbookViewId="0">
      <selection activeCell="N25" sqref="N25"/>
    </sheetView>
  </sheetViews>
  <sheetFormatPr defaultRowHeight="13.5"/>
  <cols>
    <col min="1" max="1" width="13.33203125" customWidth="1"/>
    <col min="2" max="2" width="7.6640625" style="27" customWidth="1"/>
    <col min="3" max="3" width="7.77734375" style="27" customWidth="1"/>
    <col min="4" max="14" width="9" customWidth="1"/>
  </cols>
  <sheetData>
    <row r="1" spans="1:14" s="2" customFormat="1" ht="37.5" customHeight="1">
      <c r="A1" s="144" t="s">
        <v>11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14" s="46" customFormat="1" ht="18.75" customHeight="1">
      <c r="A2" s="20" t="s">
        <v>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45">
        <v>44109</v>
      </c>
      <c r="N2" s="145"/>
    </row>
    <row r="3" spans="1:14" s="4" customFormat="1" ht="37.5" customHeight="1">
      <c r="A3" s="157" t="s">
        <v>12</v>
      </c>
      <c r="B3" s="147"/>
      <c r="C3" s="147"/>
      <c r="D3" s="15">
        <v>80</v>
      </c>
      <c r="E3" s="76">
        <v>85</v>
      </c>
      <c r="F3" s="13">
        <v>90</v>
      </c>
      <c r="G3" s="13">
        <v>95</v>
      </c>
      <c r="H3" s="13">
        <v>100</v>
      </c>
      <c r="I3" s="13">
        <v>105</v>
      </c>
      <c r="J3" s="13">
        <v>110</v>
      </c>
      <c r="K3" s="13">
        <v>115</v>
      </c>
      <c r="L3" s="13">
        <v>120</v>
      </c>
      <c r="M3" s="13">
        <v>125</v>
      </c>
      <c r="N3" s="32">
        <v>130</v>
      </c>
    </row>
    <row r="4" spans="1:14" s="4" customFormat="1" ht="26.25" customHeight="1">
      <c r="A4" s="153" t="s">
        <v>42</v>
      </c>
      <c r="B4" s="154"/>
      <c r="C4" s="82" t="s">
        <v>29</v>
      </c>
      <c r="D4" s="36"/>
      <c r="E4" s="3"/>
      <c r="F4" s="3"/>
      <c r="G4" s="3"/>
      <c r="H4" s="3"/>
      <c r="I4" s="24"/>
      <c r="J4" s="24"/>
      <c r="K4" s="24"/>
      <c r="L4" s="24"/>
      <c r="M4" s="24"/>
      <c r="N4" s="25"/>
    </row>
    <row r="5" spans="1:14" s="4" customFormat="1" ht="26.25" customHeight="1">
      <c r="A5" s="155"/>
      <c r="B5" s="156"/>
      <c r="C5" s="87" t="s">
        <v>30</v>
      </c>
      <c r="D5" s="68">
        <f>E5-5</f>
        <v>66</v>
      </c>
      <c r="E5" s="69">
        <v>71</v>
      </c>
      <c r="F5" s="70">
        <f t="shared" ref="F5:N5" si="0">E5+5</f>
        <v>76</v>
      </c>
      <c r="G5" s="70">
        <f t="shared" si="0"/>
        <v>81</v>
      </c>
      <c r="H5" s="70">
        <f t="shared" si="0"/>
        <v>86</v>
      </c>
      <c r="I5" s="70">
        <f t="shared" si="0"/>
        <v>91</v>
      </c>
      <c r="J5" s="70">
        <f t="shared" si="0"/>
        <v>96</v>
      </c>
      <c r="K5" s="70">
        <f t="shared" si="0"/>
        <v>101</v>
      </c>
      <c r="L5" s="70">
        <f t="shared" si="0"/>
        <v>106</v>
      </c>
      <c r="M5" s="70">
        <f t="shared" si="0"/>
        <v>111</v>
      </c>
      <c r="N5" s="71">
        <f t="shared" si="0"/>
        <v>116</v>
      </c>
    </row>
    <row r="6" spans="1:14" s="4" customFormat="1" ht="26.25" customHeight="1">
      <c r="A6" s="149" t="s">
        <v>35</v>
      </c>
      <c r="B6" s="150"/>
      <c r="C6" s="82" t="s">
        <v>29</v>
      </c>
      <c r="D6" s="36"/>
      <c r="E6" s="3"/>
      <c r="F6" s="24"/>
      <c r="G6" s="24"/>
      <c r="H6" s="24"/>
      <c r="I6" s="24"/>
      <c r="J6" s="24"/>
      <c r="K6" s="24"/>
      <c r="L6" s="24"/>
      <c r="M6" s="24"/>
      <c r="N6" s="25"/>
    </row>
    <row r="7" spans="1:14" s="4" customFormat="1" ht="26.25" customHeight="1">
      <c r="A7" s="151"/>
      <c r="B7" s="152"/>
      <c r="C7" s="87" t="s">
        <v>30</v>
      </c>
      <c r="D7" s="68">
        <f>E7-1</f>
        <v>33.5</v>
      </c>
      <c r="E7" s="69">
        <v>34.5</v>
      </c>
      <c r="F7" s="70">
        <f t="shared" ref="F7:I7" si="1">E7+1.1</f>
        <v>35.6</v>
      </c>
      <c r="G7" s="70">
        <f t="shared" si="1"/>
        <v>36.700000000000003</v>
      </c>
      <c r="H7" s="70">
        <f t="shared" si="1"/>
        <v>37.800000000000004</v>
      </c>
      <c r="I7" s="70">
        <f t="shared" si="1"/>
        <v>38.900000000000006</v>
      </c>
      <c r="J7" s="70">
        <f t="shared" ref="J7" si="2">I7+1</f>
        <v>39.900000000000006</v>
      </c>
      <c r="K7" s="70">
        <f>J7+0.5</f>
        <v>40.400000000000006</v>
      </c>
      <c r="L7" s="70">
        <f>K7+0.5</f>
        <v>40.900000000000006</v>
      </c>
      <c r="M7" s="70">
        <f>L7+0.5</f>
        <v>41.400000000000006</v>
      </c>
      <c r="N7" s="71">
        <f>M7+0.5</f>
        <v>41.900000000000006</v>
      </c>
    </row>
    <row r="8" spans="1:14" s="4" customFormat="1" ht="26.25" customHeight="1">
      <c r="A8" s="141" t="s">
        <v>36</v>
      </c>
      <c r="B8" s="137" t="s">
        <v>9</v>
      </c>
      <c r="C8" s="85" t="s">
        <v>29</v>
      </c>
      <c r="D8" s="86"/>
      <c r="E8" s="3"/>
      <c r="F8" s="3"/>
      <c r="G8" s="3"/>
      <c r="H8" s="3"/>
      <c r="I8" s="24"/>
      <c r="J8" s="24"/>
      <c r="K8" s="24"/>
      <c r="L8" s="24"/>
      <c r="M8" s="24"/>
      <c r="N8" s="25"/>
    </row>
    <row r="9" spans="1:14" s="4" customFormat="1" ht="26.25" customHeight="1">
      <c r="A9" s="142"/>
      <c r="B9" s="138"/>
      <c r="C9" s="88" t="s">
        <v>32</v>
      </c>
      <c r="D9" s="90">
        <f>E9-0.5</f>
        <v>53.5</v>
      </c>
      <c r="E9" s="62">
        <v>54</v>
      </c>
      <c r="F9" s="63">
        <f>E9+1</f>
        <v>55</v>
      </c>
      <c r="G9" s="63">
        <f>F9+0.5</f>
        <v>55.5</v>
      </c>
      <c r="H9" s="63">
        <f>G9+0</f>
        <v>55.5</v>
      </c>
      <c r="I9" s="63">
        <f>H9+0.5</f>
        <v>56</v>
      </c>
      <c r="J9" s="63">
        <f t="shared" ref="J9:N9" si="3">I9+0</f>
        <v>56</v>
      </c>
      <c r="K9" s="63">
        <f t="shared" si="3"/>
        <v>56</v>
      </c>
      <c r="L9" s="63">
        <f t="shared" si="3"/>
        <v>56</v>
      </c>
      <c r="M9" s="63">
        <f t="shared" si="3"/>
        <v>56</v>
      </c>
      <c r="N9" s="64">
        <f t="shared" si="3"/>
        <v>56</v>
      </c>
    </row>
    <row r="10" spans="1:14" ht="26.25" customHeight="1">
      <c r="A10" s="142"/>
      <c r="B10" s="139" t="s">
        <v>10</v>
      </c>
      <c r="C10" s="85" t="s">
        <v>29</v>
      </c>
      <c r="D10" s="79"/>
      <c r="E10" s="29"/>
      <c r="F10" s="29"/>
      <c r="G10" s="29"/>
      <c r="H10" s="29"/>
      <c r="I10" s="31"/>
      <c r="J10" s="31"/>
      <c r="K10" s="31"/>
      <c r="L10" s="31"/>
      <c r="M10" s="31"/>
      <c r="N10" s="26"/>
    </row>
    <row r="11" spans="1:14" ht="26.25" customHeight="1">
      <c r="A11" s="143"/>
      <c r="B11" s="140"/>
      <c r="C11" s="89" t="s">
        <v>32</v>
      </c>
      <c r="D11" s="91">
        <f>E11-0.5</f>
        <v>50.5</v>
      </c>
      <c r="E11" s="65">
        <v>51</v>
      </c>
      <c r="F11" s="66">
        <f>E11+1</f>
        <v>52</v>
      </c>
      <c r="G11" s="66">
        <f>F11+0.5</f>
        <v>52.5</v>
      </c>
      <c r="H11" s="66">
        <f>G11+0</f>
        <v>52.5</v>
      </c>
      <c r="I11" s="66">
        <f>H11+0.5</f>
        <v>53</v>
      </c>
      <c r="J11" s="66">
        <f t="shared" ref="J11" si="4">I11+0</f>
        <v>53</v>
      </c>
      <c r="K11" s="66">
        <f t="shared" ref="K11" si="5">J11+0</f>
        <v>53</v>
      </c>
      <c r="L11" s="66">
        <f t="shared" ref="L11" si="6">K11+0</f>
        <v>53</v>
      </c>
      <c r="M11" s="66">
        <f t="shared" ref="M11" si="7">L11+0</f>
        <v>53</v>
      </c>
      <c r="N11" s="67">
        <f t="shared" ref="N11" si="8">M11+0</f>
        <v>53</v>
      </c>
    </row>
  </sheetData>
  <mergeCells count="8">
    <mergeCell ref="M2:N2"/>
    <mergeCell ref="A1:N1"/>
    <mergeCell ref="A3:C3"/>
    <mergeCell ref="B8:B9"/>
    <mergeCell ref="B10:B11"/>
    <mergeCell ref="A8:A11"/>
    <mergeCell ref="A4:B5"/>
    <mergeCell ref="A6:B7"/>
  </mergeCells>
  <phoneticPr fontId="26" type="noConversion"/>
  <pageMargins left="0.39370078740157483" right="0.39370078740157483" top="0.6692913385826772" bottom="0.39370078740157483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M10"/>
  <sheetViews>
    <sheetView workbookViewId="0">
      <selection activeCell="K24" sqref="K24:K25"/>
    </sheetView>
  </sheetViews>
  <sheetFormatPr defaultColWidth="6.6640625" defaultRowHeight="13.5"/>
  <cols>
    <col min="1" max="1" width="13.33203125" style="57" customWidth="1"/>
    <col min="2" max="2" width="7.77734375" style="57" customWidth="1"/>
    <col min="3" max="13" width="9" style="57" customWidth="1"/>
    <col min="14" max="25" width="7" style="57" customWidth="1"/>
    <col min="26" max="16384" width="6.6640625" style="57"/>
  </cols>
  <sheetData>
    <row r="1" spans="1:13" s="27" customFormat="1" ht="38.25" customHeight="1">
      <c r="A1" s="144" t="s">
        <v>39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s="27" customFormat="1" ht="19.5" customHeight="1">
      <c r="A2" s="30" t="s">
        <v>25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163">
        <v>44109</v>
      </c>
      <c r="M2" s="163"/>
    </row>
    <row r="3" spans="1:13" s="28" customFormat="1" ht="37.5" customHeight="1">
      <c r="A3" s="164" t="s">
        <v>26</v>
      </c>
      <c r="B3" s="165"/>
      <c r="C3" s="15">
        <v>80</v>
      </c>
      <c r="D3" s="13">
        <v>85</v>
      </c>
      <c r="E3" s="13">
        <v>90</v>
      </c>
      <c r="F3" s="13">
        <v>95</v>
      </c>
      <c r="G3" s="13">
        <v>100</v>
      </c>
      <c r="H3" s="13">
        <v>105</v>
      </c>
      <c r="I3" s="13">
        <v>110</v>
      </c>
      <c r="J3" s="13">
        <v>115</v>
      </c>
      <c r="K3" s="13">
        <v>120</v>
      </c>
      <c r="L3" s="13">
        <v>125</v>
      </c>
      <c r="M3" s="32">
        <v>130</v>
      </c>
    </row>
    <row r="4" spans="1:13" s="28" customFormat="1" ht="26.25" customHeight="1">
      <c r="A4" s="166" t="s">
        <v>42</v>
      </c>
      <c r="B4" s="82" t="s">
        <v>29</v>
      </c>
      <c r="C4" s="36"/>
      <c r="D4" s="3"/>
      <c r="E4" s="24"/>
      <c r="F4" s="24"/>
      <c r="G4" s="24"/>
      <c r="H4" s="24"/>
      <c r="I4" s="24"/>
      <c r="J4" s="24"/>
      <c r="K4" s="24"/>
      <c r="L4" s="24"/>
      <c r="M4" s="25"/>
    </row>
    <row r="5" spans="1:13" s="28" customFormat="1" ht="26.25" customHeight="1">
      <c r="A5" s="167"/>
      <c r="B5" s="87" t="s">
        <v>30</v>
      </c>
      <c r="C5" s="68">
        <f>D5-5</f>
        <v>66</v>
      </c>
      <c r="D5" s="69">
        <v>71</v>
      </c>
      <c r="E5" s="70">
        <f t="shared" ref="E5:M5" si="0">D5+5</f>
        <v>76</v>
      </c>
      <c r="F5" s="70">
        <f t="shared" si="0"/>
        <v>81</v>
      </c>
      <c r="G5" s="70">
        <f t="shared" si="0"/>
        <v>86</v>
      </c>
      <c r="H5" s="70">
        <f t="shared" si="0"/>
        <v>91</v>
      </c>
      <c r="I5" s="70">
        <f t="shared" si="0"/>
        <v>96</v>
      </c>
      <c r="J5" s="70">
        <f t="shared" si="0"/>
        <v>101</v>
      </c>
      <c r="K5" s="70">
        <f t="shared" si="0"/>
        <v>106</v>
      </c>
      <c r="L5" s="70">
        <f t="shared" si="0"/>
        <v>111</v>
      </c>
      <c r="M5" s="71">
        <f t="shared" si="0"/>
        <v>116</v>
      </c>
    </row>
    <row r="6" spans="1:13" s="27" customFormat="1" ht="26.25" customHeight="1">
      <c r="A6" s="168" t="s">
        <v>34</v>
      </c>
      <c r="B6" s="82" t="s">
        <v>29</v>
      </c>
      <c r="C6" s="36"/>
      <c r="D6" s="3"/>
      <c r="E6" s="24"/>
      <c r="F6" s="24"/>
      <c r="G6" s="24"/>
      <c r="H6" s="24"/>
      <c r="I6" s="24"/>
      <c r="J6" s="24"/>
      <c r="K6" s="24"/>
      <c r="L6" s="24"/>
      <c r="M6" s="25"/>
    </row>
    <row r="7" spans="1:13" s="27" customFormat="1" ht="26.25" customHeight="1">
      <c r="A7" s="169"/>
      <c r="B7" s="87" t="s">
        <v>30</v>
      </c>
      <c r="C7" s="68">
        <f>D7-1</f>
        <v>33.5</v>
      </c>
      <c r="D7" s="69">
        <v>34.5</v>
      </c>
      <c r="E7" s="70">
        <f t="shared" ref="E7:H7" si="1">D7+1.1</f>
        <v>35.6</v>
      </c>
      <c r="F7" s="70">
        <f t="shared" si="1"/>
        <v>36.700000000000003</v>
      </c>
      <c r="G7" s="70">
        <f t="shared" si="1"/>
        <v>37.800000000000004</v>
      </c>
      <c r="H7" s="70">
        <f t="shared" si="1"/>
        <v>38.900000000000006</v>
      </c>
      <c r="I7" s="70">
        <f t="shared" ref="I7" si="2">H7+1</f>
        <v>39.900000000000006</v>
      </c>
      <c r="J7" s="70">
        <f>I7+0.5</f>
        <v>40.400000000000006</v>
      </c>
      <c r="K7" s="70">
        <f>J7+0.5</f>
        <v>40.900000000000006</v>
      </c>
      <c r="L7" s="70">
        <f>K7+0.5</f>
        <v>41.400000000000006</v>
      </c>
      <c r="M7" s="71">
        <f>L7+0.5</f>
        <v>41.900000000000006</v>
      </c>
    </row>
    <row r="8" spans="1:13" s="27" customFormat="1" ht="26.25" customHeight="1">
      <c r="A8" s="158" t="s">
        <v>37</v>
      </c>
      <c r="B8" s="95" t="s">
        <v>29</v>
      </c>
      <c r="C8" s="86"/>
      <c r="D8" s="3"/>
      <c r="E8" s="24"/>
      <c r="F8" s="24"/>
      <c r="G8" s="24"/>
      <c r="H8" s="24"/>
      <c r="I8" s="24"/>
      <c r="J8" s="24"/>
      <c r="K8" s="24"/>
      <c r="L8" s="24"/>
      <c r="M8" s="25"/>
    </row>
    <row r="9" spans="1:13" s="27" customFormat="1" ht="26.25" customHeight="1">
      <c r="A9" s="159"/>
      <c r="B9" s="89" t="s">
        <v>32</v>
      </c>
      <c r="C9" s="160" t="s">
        <v>38</v>
      </c>
      <c r="D9" s="161"/>
      <c r="E9" s="161"/>
      <c r="F9" s="161"/>
      <c r="G9" s="161"/>
      <c r="H9" s="161"/>
      <c r="I9" s="161"/>
      <c r="J9" s="161"/>
      <c r="K9" s="161"/>
      <c r="L9" s="161"/>
      <c r="M9" s="162"/>
    </row>
    <row r="10" spans="1:13" s="27" customForma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</row>
  </sheetData>
  <mergeCells count="7">
    <mergeCell ref="A8:A9"/>
    <mergeCell ref="C9:M9"/>
    <mergeCell ref="A1:M1"/>
    <mergeCell ref="L2:M2"/>
    <mergeCell ref="A3:B3"/>
    <mergeCell ref="A4:A5"/>
    <mergeCell ref="A6:A7"/>
  </mergeCells>
  <phoneticPr fontId="2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A1:N7"/>
  <sheetViews>
    <sheetView workbookViewId="0">
      <selection activeCell="B38" sqref="B38"/>
    </sheetView>
  </sheetViews>
  <sheetFormatPr defaultRowHeight="13.5"/>
  <cols>
    <col min="1" max="1" width="14.44140625" style="8" customWidth="1"/>
    <col min="2" max="2" width="7.77734375" style="27" customWidth="1"/>
    <col min="3" max="14" width="9" style="8" customWidth="1"/>
    <col min="15" max="16384" width="8.88671875" style="8"/>
  </cols>
  <sheetData>
    <row r="1" spans="1:14" s="2" customFormat="1" ht="37.5" customHeight="1">
      <c r="A1" s="170" t="s">
        <v>14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</row>
    <row r="2" spans="1:14" s="46" customFormat="1" ht="19.5" customHeight="1">
      <c r="A2" s="20" t="s">
        <v>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45">
        <v>44109</v>
      </c>
      <c r="N2" s="145"/>
    </row>
    <row r="3" spans="1:14" ht="37.5" customHeight="1">
      <c r="A3" s="171" t="s">
        <v>15</v>
      </c>
      <c r="B3" s="172"/>
      <c r="C3" s="14">
        <v>62</v>
      </c>
      <c r="D3" s="13">
        <v>65</v>
      </c>
      <c r="E3" s="76">
        <v>68</v>
      </c>
      <c r="F3" s="13">
        <v>71</v>
      </c>
      <c r="G3" s="13">
        <v>74</v>
      </c>
      <c r="H3" s="13">
        <v>77</v>
      </c>
      <c r="I3" s="13">
        <v>80</v>
      </c>
      <c r="J3" s="13">
        <v>83</v>
      </c>
      <c r="K3" s="13">
        <v>86</v>
      </c>
      <c r="L3" s="13">
        <v>89</v>
      </c>
      <c r="M3" s="13">
        <v>92</v>
      </c>
      <c r="N3" s="32">
        <v>95</v>
      </c>
    </row>
    <row r="4" spans="1:14" ht="26.25" customHeight="1">
      <c r="A4" s="166" t="s">
        <v>43</v>
      </c>
      <c r="B4" s="84" t="s">
        <v>29</v>
      </c>
      <c r="C4" s="100"/>
      <c r="D4" s="101"/>
      <c r="E4" s="102"/>
      <c r="F4" s="101"/>
      <c r="G4" s="101"/>
      <c r="H4" s="101"/>
      <c r="I4" s="101"/>
      <c r="J4" s="101"/>
      <c r="K4" s="101"/>
      <c r="L4" s="101"/>
      <c r="M4" s="101"/>
      <c r="N4" s="103"/>
    </row>
    <row r="5" spans="1:14" s="27" customFormat="1" ht="26.25" customHeight="1">
      <c r="A5" s="167"/>
      <c r="B5" s="78" t="s">
        <v>30</v>
      </c>
      <c r="C5" s="96">
        <f t="shared" ref="C5" si="0">D5-3</f>
        <v>61</v>
      </c>
      <c r="D5" s="97">
        <f>E5-3</f>
        <v>64</v>
      </c>
      <c r="E5" s="104">
        <v>67</v>
      </c>
      <c r="F5" s="97">
        <f>E5+3</f>
        <v>70</v>
      </c>
      <c r="G5" s="97">
        <f t="shared" ref="G5" si="1">F5+3</f>
        <v>73</v>
      </c>
      <c r="H5" s="97">
        <f t="shared" ref="H5" si="2">G5+3</f>
        <v>76</v>
      </c>
      <c r="I5" s="97">
        <f t="shared" ref="I5" si="3">H5+3</f>
        <v>79</v>
      </c>
      <c r="J5" s="97">
        <f t="shared" ref="J5" si="4">I5+3</f>
        <v>82</v>
      </c>
      <c r="K5" s="97">
        <f t="shared" ref="K5" si="5">J5+3</f>
        <v>85</v>
      </c>
      <c r="L5" s="97">
        <f t="shared" ref="L5" si="6">K5+3</f>
        <v>88</v>
      </c>
      <c r="M5" s="97">
        <f t="shared" ref="M5" si="7">L5+3</f>
        <v>91</v>
      </c>
      <c r="N5" s="99">
        <f t="shared" ref="N5" si="8">M5+3</f>
        <v>94</v>
      </c>
    </row>
    <row r="6" spans="1:14" ht="26.25" customHeight="1">
      <c r="A6" s="173" t="s">
        <v>40</v>
      </c>
      <c r="B6" s="77" t="s">
        <v>29</v>
      </c>
      <c r="C6" s="6"/>
      <c r="D6" s="5"/>
      <c r="E6" s="40"/>
      <c r="F6" s="5"/>
      <c r="G6" s="5"/>
      <c r="H6" s="5"/>
      <c r="I6" s="5"/>
      <c r="J6" s="5"/>
      <c r="K6" s="5"/>
      <c r="L6" s="5"/>
      <c r="M6" s="5"/>
      <c r="N6" s="34"/>
    </row>
    <row r="7" spans="1:14" s="27" customFormat="1" ht="26.25" customHeight="1">
      <c r="A7" s="169"/>
      <c r="B7" s="78" t="s">
        <v>30</v>
      </c>
      <c r="C7" s="96">
        <f t="shared" ref="C7" si="9">D7-3</f>
        <v>84</v>
      </c>
      <c r="D7" s="97">
        <f>E7-3</f>
        <v>87</v>
      </c>
      <c r="E7" s="98">
        <v>90</v>
      </c>
      <c r="F7" s="97">
        <f>E7+3</f>
        <v>93</v>
      </c>
      <c r="G7" s="97">
        <f t="shared" ref="G7:L7" si="10">F7+3</f>
        <v>96</v>
      </c>
      <c r="H7" s="97">
        <f t="shared" si="10"/>
        <v>99</v>
      </c>
      <c r="I7" s="97">
        <f t="shared" si="10"/>
        <v>102</v>
      </c>
      <c r="J7" s="97">
        <f t="shared" si="10"/>
        <v>105</v>
      </c>
      <c r="K7" s="97">
        <f t="shared" si="10"/>
        <v>108</v>
      </c>
      <c r="L7" s="97">
        <f t="shared" si="10"/>
        <v>111</v>
      </c>
      <c r="M7" s="97">
        <f t="shared" ref="M7:N7" si="11">L7+3</f>
        <v>114</v>
      </c>
      <c r="N7" s="99">
        <f t="shared" si="11"/>
        <v>117</v>
      </c>
    </row>
  </sheetData>
  <mergeCells count="5">
    <mergeCell ref="A1:N1"/>
    <mergeCell ref="M2:N2"/>
    <mergeCell ref="A3:B3"/>
    <mergeCell ref="A4:A5"/>
    <mergeCell ref="A6:A7"/>
  </mergeCells>
  <phoneticPr fontId="26" type="noConversion"/>
  <pageMargins left="0.43307086614173229" right="0.35433070866141736" top="0.59055118110236227" bottom="0.39370078740157483" header="0.31496062992125984" footer="0.31496062992125984"/>
  <pageSetup paperSize="9" scale="95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N11"/>
  <sheetViews>
    <sheetView workbookViewId="0">
      <selection activeCell="A34" sqref="A34"/>
    </sheetView>
  </sheetViews>
  <sheetFormatPr defaultColWidth="8.88671875" defaultRowHeight="13.5"/>
  <cols>
    <col min="1" max="1" width="12.44140625" style="2" customWidth="1"/>
    <col min="2" max="3" width="7.88671875" style="28" customWidth="1"/>
    <col min="4" max="14" width="9" style="2" customWidth="1"/>
    <col min="15" max="16384" width="8.88671875" style="2"/>
  </cols>
  <sheetData>
    <row r="1" spans="1:14" ht="37.5" customHeight="1">
      <c r="A1" s="176" t="s">
        <v>16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</row>
    <row r="2" spans="1:14" s="46" customFormat="1" ht="18.75" customHeight="1">
      <c r="A2" s="45" t="s">
        <v>5</v>
      </c>
      <c r="B2" s="45"/>
      <c r="C2" s="45"/>
      <c r="D2" s="20"/>
      <c r="E2" s="20"/>
      <c r="F2" s="20"/>
      <c r="G2" s="20"/>
      <c r="H2" s="20"/>
      <c r="I2" s="20"/>
      <c r="J2" s="20"/>
      <c r="K2" s="20"/>
      <c r="L2" s="20"/>
      <c r="M2" s="177">
        <v>44109</v>
      </c>
      <c r="N2" s="177"/>
    </row>
    <row r="3" spans="1:14" s="21" customFormat="1" ht="37.5" customHeight="1">
      <c r="A3" s="164" t="s">
        <v>17</v>
      </c>
      <c r="B3" s="178"/>
      <c r="C3" s="178"/>
      <c r="D3" s="114">
        <v>85</v>
      </c>
      <c r="E3" s="41">
        <v>90</v>
      </c>
      <c r="F3" s="105">
        <v>95</v>
      </c>
      <c r="G3" s="41">
        <v>100</v>
      </c>
      <c r="H3" s="41">
        <v>105</v>
      </c>
      <c r="I3" s="41">
        <v>110</v>
      </c>
      <c r="J3" s="41">
        <v>115</v>
      </c>
      <c r="K3" s="41">
        <v>120</v>
      </c>
      <c r="L3" s="41">
        <v>125</v>
      </c>
      <c r="M3" s="41">
        <v>130</v>
      </c>
      <c r="N3" s="42">
        <v>135</v>
      </c>
    </row>
    <row r="4" spans="1:14" ht="25.5" customHeight="1">
      <c r="A4" s="153" t="s">
        <v>41</v>
      </c>
      <c r="B4" s="154"/>
      <c r="C4" s="95" t="s">
        <v>29</v>
      </c>
      <c r="D4" s="106"/>
      <c r="E4" s="22"/>
      <c r="F4" s="22"/>
      <c r="G4" s="22"/>
      <c r="H4" s="22"/>
      <c r="I4" s="22"/>
      <c r="J4" s="22"/>
      <c r="K4" s="22"/>
      <c r="L4" s="22"/>
      <c r="M4" s="22"/>
      <c r="N4" s="43"/>
    </row>
    <row r="5" spans="1:14" s="28" customFormat="1" ht="25.5" customHeight="1">
      <c r="A5" s="155"/>
      <c r="B5" s="156"/>
      <c r="C5" s="89" t="s">
        <v>30</v>
      </c>
      <c r="D5" s="111">
        <f t="shared" ref="D5" si="0">E5-5</f>
        <v>75</v>
      </c>
      <c r="E5" s="112">
        <f>F5-5</f>
        <v>80</v>
      </c>
      <c r="F5" s="112">
        <v>85</v>
      </c>
      <c r="G5" s="112">
        <f>F5+5</f>
        <v>90</v>
      </c>
      <c r="H5" s="112">
        <f t="shared" ref="H5" si="1">G5+5</f>
        <v>95</v>
      </c>
      <c r="I5" s="112">
        <f t="shared" ref="I5" si="2">H5+5</f>
        <v>100</v>
      </c>
      <c r="J5" s="112">
        <f t="shared" ref="J5" si="3">I5+5</f>
        <v>105</v>
      </c>
      <c r="K5" s="112">
        <f t="shared" ref="K5" si="4">J5+5</f>
        <v>110</v>
      </c>
      <c r="L5" s="112">
        <f t="shared" ref="L5" si="5">K5+5</f>
        <v>115</v>
      </c>
      <c r="M5" s="112">
        <f t="shared" ref="M5" si="6">L5+5</f>
        <v>120</v>
      </c>
      <c r="N5" s="113">
        <f>M5+7</f>
        <v>127</v>
      </c>
    </row>
    <row r="6" spans="1:14" ht="25.5" customHeight="1">
      <c r="A6" s="149" t="s">
        <v>34</v>
      </c>
      <c r="B6" s="150"/>
      <c r="C6" s="95" t="s">
        <v>29</v>
      </c>
      <c r="D6" s="106"/>
      <c r="E6" s="22"/>
      <c r="F6" s="22"/>
      <c r="G6" s="22"/>
      <c r="H6" s="22"/>
      <c r="I6" s="22"/>
      <c r="J6" s="22"/>
      <c r="K6" s="22"/>
      <c r="L6" s="22"/>
      <c r="M6" s="22"/>
      <c r="N6" s="43"/>
    </row>
    <row r="7" spans="1:14" s="28" customFormat="1" ht="25.5" customHeight="1">
      <c r="A7" s="151"/>
      <c r="B7" s="152"/>
      <c r="C7" s="89" t="s">
        <v>31</v>
      </c>
      <c r="D7" s="111">
        <f t="shared" ref="D7:E11" si="7">E7-1.5</f>
        <v>38</v>
      </c>
      <c r="E7" s="112">
        <f t="shared" si="7"/>
        <v>39.5</v>
      </c>
      <c r="F7" s="112">
        <v>41</v>
      </c>
      <c r="G7" s="112">
        <f>F7+1.5</f>
        <v>42.5</v>
      </c>
      <c r="H7" s="112">
        <f t="shared" ref="H7:N7" si="8">G7+1.5</f>
        <v>44</v>
      </c>
      <c r="I7" s="112">
        <f t="shared" si="8"/>
        <v>45.5</v>
      </c>
      <c r="J7" s="112">
        <f t="shared" si="8"/>
        <v>47</v>
      </c>
      <c r="K7" s="112">
        <f t="shared" si="8"/>
        <v>48.5</v>
      </c>
      <c r="L7" s="112">
        <f t="shared" si="8"/>
        <v>50</v>
      </c>
      <c r="M7" s="112">
        <f t="shared" si="8"/>
        <v>51.5</v>
      </c>
      <c r="N7" s="113">
        <f t="shared" si="8"/>
        <v>53</v>
      </c>
    </row>
    <row r="8" spans="1:14" s="28" customFormat="1" ht="25.5" customHeight="1">
      <c r="A8" s="174" t="s">
        <v>33</v>
      </c>
      <c r="B8" s="175" t="s">
        <v>44</v>
      </c>
      <c r="C8" s="82" t="s">
        <v>29</v>
      </c>
      <c r="D8" s="106"/>
      <c r="E8" s="22"/>
      <c r="F8" s="22"/>
      <c r="G8" s="22"/>
      <c r="H8" s="22"/>
      <c r="I8" s="22"/>
      <c r="J8" s="22"/>
      <c r="K8" s="22"/>
      <c r="L8" s="22"/>
      <c r="M8" s="22"/>
      <c r="N8" s="43"/>
    </row>
    <row r="9" spans="1:14" s="28" customFormat="1" ht="25.5" customHeight="1">
      <c r="A9" s="142"/>
      <c r="B9" s="138"/>
      <c r="C9" s="88" t="s">
        <v>32</v>
      </c>
      <c r="D9" s="108">
        <f t="shared" si="7"/>
        <v>55.5</v>
      </c>
      <c r="E9" s="109">
        <f t="shared" si="7"/>
        <v>57</v>
      </c>
      <c r="F9" s="109">
        <v>58.5</v>
      </c>
      <c r="G9" s="109">
        <f>F9+0.5</f>
        <v>59</v>
      </c>
      <c r="H9" s="109">
        <f>G9+1</f>
        <v>60</v>
      </c>
      <c r="I9" s="109">
        <f t="shared" ref="I9" si="9">H9+0.5</f>
        <v>60.5</v>
      </c>
      <c r="J9" s="109">
        <f>I9+1</f>
        <v>61.5</v>
      </c>
      <c r="K9" s="109">
        <f t="shared" ref="K9" si="10">J9+0.5</f>
        <v>62</v>
      </c>
      <c r="L9" s="109">
        <f>K9+1</f>
        <v>63</v>
      </c>
      <c r="M9" s="109">
        <f t="shared" ref="M9" si="11">L9+0.5</f>
        <v>63.5</v>
      </c>
      <c r="N9" s="110">
        <f>M9+1</f>
        <v>64.5</v>
      </c>
    </row>
    <row r="10" spans="1:14" ht="25.5" customHeight="1">
      <c r="A10" s="142"/>
      <c r="B10" s="139" t="s">
        <v>45</v>
      </c>
      <c r="C10" s="85" t="s">
        <v>29</v>
      </c>
      <c r="D10" s="107"/>
      <c r="E10" s="10"/>
      <c r="F10" s="10"/>
      <c r="G10" s="10"/>
      <c r="H10" s="10"/>
      <c r="I10" s="10"/>
      <c r="J10" s="10"/>
      <c r="K10" s="10"/>
      <c r="L10" s="10"/>
      <c r="M10" s="10"/>
      <c r="N10" s="11"/>
    </row>
    <row r="11" spans="1:14" s="28" customFormat="1" ht="25.5" customHeight="1">
      <c r="A11" s="143"/>
      <c r="B11" s="140"/>
      <c r="C11" s="89" t="s">
        <v>32</v>
      </c>
      <c r="D11" s="111">
        <f t="shared" si="7"/>
        <v>52.5</v>
      </c>
      <c r="E11" s="112">
        <f t="shared" si="7"/>
        <v>54</v>
      </c>
      <c r="F11" s="112">
        <v>55.5</v>
      </c>
      <c r="G11" s="112">
        <f>F11+0.5</f>
        <v>56</v>
      </c>
      <c r="H11" s="112">
        <f>G11+1</f>
        <v>57</v>
      </c>
      <c r="I11" s="112">
        <f t="shared" ref="I11" si="12">H11+0.5</f>
        <v>57.5</v>
      </c>
      <c r="J11" s="112">
        <f>I11+1</f>
        <v>58.5</v>
      </c>
      <c r="K11" s="112">
        <f t="shared" ref="K11" si="13">J11+0.5</f>
        <v>59</v>
      </c>
      <c r="L11" s="112">
        <f>K11+1</f>
        <v>60</v>
      </c>
      <c r="M11" s="112">
        <f t="shared" ref="M11" si="14">L11+0.5</f>
        <v>60.5</v>
      </c>
      <c r="N11" s="113">
        <f>M11+1</f>
        <v>61.5</v>
      </c>
    </row>
  </sheetData>
  <mergeCells count="8">
    <mergeCell ref="A8:A11"/>
    <mergeCell ref="B8:B9"/>
    <mergeCell ref="B10:B11"/>
    <mergeCell ref="A1:N1"/>
    <mergeCell ref="M2:N2"/>
    <mergeCell ref="A3:C3"/>
    <mergeCell ref="A4:B5"/>
    <mergeCell ref="A6:B7"/>
  </mergeCells>
  <phoneticPr fontId="26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N11"/>
  <sheetViews>
    <sheetView zoomScaleNormal="100" workbookViewId="0">
      <selection activeCell="H34" sqref="H34"/>
    </sheetView>
  </sheetViews>
  <sheetFormatPr defaultColWidth="8.88671875" defaultRowHeight="13.5"/>
  <cols>
    <col min="1" max="1" width="14.44140625" style="2" customWidth="1"/>
    <col min="2" max="3" width="7.77734375" style="28" customWidth="1"/>
    <col min="4" max="14" width="8.88671875" style="2" customWidth="1"/>
    <col min="15" max="16384" width="8.88671875" style="2"/>
  </cols>
  <sheetData>
    <row r="1" spans="1:14" ht="37.5" customHeight="1">
      <c r="A1" s="176" t="s">
        <v>18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</row>
    <row r="2" spans="1:14" s="46" customFormat="1" ht="19.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79">
        <v>44109</v>
      </c>
      <c r="N2" s="179"/>
    </row>
    <row r="3" spans="1:14" s="19" customFormat="1" ht="37.5" customHeight="1">
      <c r="A3" s="180" t="s">
        <v>20</v>
      </c>
      <c r="B3" s="181"/>
      <c r="C3" s="181"/>
      <c r="D3" s="114">
        <v>85</v>
      </c>
      <c r="E3" s="41">
        <v>90</v>
      </c>
      <c r="F3" s="105">
        <v>95</v>
      </c>
      <c r="G3" s="41">
        <v>100</v>
      </c>
      <c r="H3" s="41">
        <v>105</v>
      </c>
      <c r="I3" s="41">
        <v>110</v>
      </c>
      <c r="J3" s="41">
        <v>115</v>
      </c>
      <c r="K3" s="41">
        <v>120</v>
      </c>
      <c r="L3" s="41">
        <v>125</v>
      </c>
      <c r="M3" s="41">
        <v>130</v>
      </c>
      <c r="N3" s="42">
        <v>135</v>
      </c>
    </row>
    <row r="4" spans="1:14" ht="26.25" customHeight="1">
      <c r="A4" s="153" t="s">
        <v>41</v>
      </c>
      <c r="B4" s="154"/>
      <c r="C4" s="95" t="s">
        <v>29</v>
      </c>
      <c r="D4" s="106"/>
      <c r="E4" s="22"/>
      <c r="F4" s="22"/>
      <c r="G4" s="22"/>
      <c r="H4" s="22"/>
      <c r="I4" s="22"/>
      <c r="J4" s="22"/>
      <c r="K4" s="22"/>
      <c r="L4" s="22"/>
      <c r="M4" s="22"/>
      <c r="N4" s="43"/>
    </row>
    <row r="5" spans="1:14" s="28" customFormat="1" ht="26.25" customHeight="1">
      <c r="A5" s="155"/>
      <c r="B5" s="156"/>
      <c r="C5" s="89" t="s">
        <v>30</v>
      </c>
      <c r="D5" s="111">
        <f t="shared" ref="D5" si="0">E5-5</f>
        <v>75</v>
      </c>
      <c r="E5" s="112">
        <f>F5-5</f>
        <v>80</v>
      </c>
      <c r="F5" s="112">
        <v>85</v>
      </c>
      <c r="G5" s="112">
        <f>F5+5</f>
        <v>90</v>
      </c>
      <c r="H5" s="112">
        <f t="shared" ref="H5:M5" si="1">G5+5</f>
        <v>95</v>
      </c>
      <c r="I5" s="112">
        <f t="shared" si="1"/>
        <v>100</v>
      </c>
      <c r="J5" s="112">
        <f t="shared" si="1"/>
        <v>105</v>
      </c>
      <c r="K5" s="112">
        <f t="shared" si="1"/>
        <v>110</v>
      </c>
      <c r="L5" s="112">
        <f t="shared" si="1"/>
        <v>115</v>
      </c>
      <c r="M5" s="112">
        <f t="shared" si="1"/>
        <v>120</v>
      </c>
      <c r="N5" s="113">
        <f>M5+7</f>
        <v>127</v>
      </c>
    </row>
    <row r="6" spans="1:14" ht="26.25" customHeight="1">
      <c r="A6" s="149" t="s">
        <v>34</v>
      </c>
      <c r="B6" s="150"/>
      <c r="C6" s="95" t="s">
        <v>29</v>
      </c>
      <c r="D6" s="106"/>
      <c r="E6" s="22"/>
      <c r="F6" s="22"/>
      <c r="G6" s="22"/>
      <c r="H6" s="22"/>
      <c r="I6" s="22"/>
      <c r="J6" s="22"/>
      <c r="K6" s="22"/>
      <c r="L6" s="22"/>
      <c r="M6" s="22"/>
      <c r="N6" s="43"/>
    </row>
    <row r="7" spans="1:14" s="28" customFormat="1" ht="26.25" customHeight="1">
      <c r="A7" s="151"/>
      <c r="B7" s="152"/>
      <c r="C7" s="89" t="s">
        <v>31</v>
      </c>
      <c r="D7" s="111">
        <f t="shared" ref="D7:E11" si="2">E7-1.5</f>
        <v>38</v>
      </c>
      <c r="E7" s="112">
        <f t="shared" si="2"/>
        <v>39.5</v>
      </c>
      <c r="F7" s="112">
        <v>41</v>
      </c>
      <c r="G7" s="112">
        <f>F7+1.5</f>
        <v>42.5</v>
      </c>
      <c r="H7" s="112">
        <f t="shared" ref="H7:N7" si="3">G7+1.5</f>
        <v>44</v>
      </c>
      <c r="I7" s="112">
        <f t="shared" si="3"/>
        <v>45.5</v>
      </c>
      <c r="J7" s="112">
        <f t="shared" si="3"/>
        <v>47</v>
      </c>
      <c r="K7" s="112">
        <f t="shared" si="3"/>
        <v>48.5</v>
      </c>
      <c r="L7" s="112">
        <f t="shared" si="3"/>
        <v>50</v>
      </c>
      <c r="M7" s="112">
        <f t="shared" si="3"/>
        <v>51.5</v>
      </c>
      <c r="N7" s="113">
        <f t="shared" si="3"/>
        <v>53</v>
      </c>
    </row>
    <row r="8" spans="1:14" ht="26.25" customHeight="1">
      <c r="A8" s="141" t="s">
        <v>33</v>
      </c>
      <c r="B8" s="137" t="s">
        <v>44</v>
      </c>
      <c r="C8" s="83" t="s">
        <v>29</v>
      </c>
      <c r="D8" s="115"/>
      <c r="E8" s="16"/>
      <c r="F8" s="16"/>
      <c r="G8" s="16"/>
      <c r="H8" s="16"/>
      <c r="I8" s="16"/>
      <c r="J8" s="16"/>
      <c r="K8" s="16"/>
      <c r="L8" s="16"/>
      <c r="M8" s="16"/>
      <c r="N8" s="44"/>
    </row>
    <row r="9" spans="1:14" s="28" customFormat="1" ht="26.25" customHeight="1">
      <c r="A9" s="142"/>
      <c r="B9" s="138"/>
      <c r="C9" s="88" t="s">
        <v>32</v>
      </c>
      <c r="D9" s="108">
        <f t="shared" si="2"/>
        <v>55.5</v>
      </c>
      <c r="E9" s="109">
        <f t="shared" si="2"/>
        <v>57</v>
      </c>
      <c r="F9" s="109">
        <v>58.5</v>
      </c>
      <c r="G9" s="109">
        <f>F9+0.5</f>
        <v>59</v>
      </c>
      <c r="H9" s="109">
        <f>G9+1</f>
        <v>60</v>
      </c>
      <c r="I9" s="109">
        <f t="shared" ref="I9:K9" si="4">H9+0.5</f>
        <v>60.5</v>
      </c>
      <c r="J9" s="109">
        <f>I9+1</f>
        <v>61.5</v>
      </c>
      <c r="K9" s="109">
        <f t="shared" si="4"/>
        <v>62</v>
      </c>
      <c r="L9" s="109">
        <f>K9+1</f>
        <v>63</v>
      </c>
      <c r="M9" s="109">
        <f t="shared" ref="M9" si="5">L9+0.5</f>
        <v>63.5</v>
      </c>
      <c r="N9" s="110">
        <f>M9+1</f>
        <v>64.5</v>
      </c>
    </row>
    <row r="10" spans="1:14" ht="26.25" customHeight="1">
      <c r="A10" s="142"/>
      <c r="B10" s="139" t="s">
        <v>45</v>
      </c>
      <c r="C10" s="85" t="s">
        <v>29</v>
      </c>
      <c r="D10" s="107"/>
      <c r="E10" s="10"/>
      <c r="F10" s="10"/>
      <c r="G10" s="10"/>
      <c r="H10" s="10"/>
      <c r="I10" s="10"/>
      <c r="J10" s="10"/>
      <c r="K10" s="10"/>
      <c r="L10" s="10"/>
      <c r="M10" s="10"/>
      <c r="N10" s="11"/>
    </row>
    <row r="11" spans="1:14" ht="26.25" customHeight="1">
      <c r="A11" s="143"/>
      <c r="B11" s="140"/>
      <c r="C11" s="89" t="s">
        <v>32</v>
      </c>
      <c r="D11" s="111">
        <f t="shared" si="2"/>
        <v>52.5</v>
      </c>
      <c r="E11" s="112">
        <f t="shared" si="2"/>
        <v>54</v>
      </c>
      <c r="F11" s="112">
        <v>55.5</v>
      </c>
      <c r="G11" s="112">
        <f>F11+0.5</f>
        <v>56</v>
      </c>
      <c r="H11" s="112">
        <f>G11+1</f>
        <v>57</v>
      </c>
      <c r="I11" s="112">
        <f t="shared" ref="I11" si="6">H11+0.5</f>
        <v>57.5</v>
      </c>
      <c r="J11" s="112">
        <f>I11+1</f>
        <v>58.5</v>
      </c>
      <c r="K11" s="112">
        <f t="shared" ref="K11" si="7">J11+0.5</f>
        <v>59</v>
      </c>
      <c r="L11" s="112">
        <f>K11+1</f>
        <v>60</v>
      </c>
      <c r="M11" s="112">
        <f t="shared" ref="M11" si="8">L11+0.5</f>
        <v>60.5</v>
      </c>
      <c r="N11" s="113">
        <f>M11+1</f>
        <v>61.5</v>
      </c>
    </row>
  </sheetData>
  <mergeCells count="8">
    <mergeCell ref="A8:A11"/>
    <mergeCell ref="B8:B9"/>
    <mergeCell ref="B10:B11"/>
    <mergeCell ref="A1:N1"/>
    <mergeCell ref="M2:N2"/>
    <mergeCell ref="A3:C3"/>
    <mergeCell ref="A4:B5"/>
    <mergeCell ref="A6:B7"/>
  </mergeCells>
  <phoneticPr fontId="26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9"/>
  <sheetViews>
    <sheetView workbookViewId="0">
      <selection activeCell="A10" sqref="A10"/>
    </sheetView>
  </sheetViews>
  <sheetFormatPr defaultColWidth="8.88671875" defaultRowHeight="13.5"/>
  <cols>
    <col min="1" max="1" width="14.44140625" style="28" customWidth="1"/>
    <col min="2" max="2" width="7.77734375" style="28" customWidth="1"/>
    <col min="3" max="13" width="8.88671875" style="28" customWidth="1"/>
    <col min="14" max="16384" width="8.88671875" style="28"/>
  </cols>
  <sheetData>
    <row r="1" spans="1:13" ht="37.5" customHeight="1">
      <c r="A1" s="176" t="s">
        <v>28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13" ht="19.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182">
        <v>44109</v>
      </c>
      <c r="M2" s="182"/>
    </row>
    <row r="3" spans="1:13" s="58" customFormat="1" ht="37.5" customHeight="1">
      <c r="A3" s="164" t="s">
        <v>27</v>
      </c>
      <c r="B3" s="178"/>
      <c r="C3" s="114">
        <v>85</v>
      </c>
      <c r="D3" s="41">
        <v>90</v>
      </c>
      <c r="E3" s="105">
        <v>95</v>
      </c>
      <c r="F3" s="41">
        <v>100</v>
      </c>
      <c r="G3" s="41">
        <v>105</v>
      </c>
      <c r="H3" s="41">
        <v>110</v>
      </c>
      <c r="I3" s="41">
        <v>115</v>
      </c>
      <c r="J3" s="41">
        <v>120</v>
      </c>
      <c r="K3" s="41">
        <v>125</v>
      </c>
      <c r="L3" s="41">
        <v>130</v>
      </c>
      <c r="M3" s="42">
        <v>135</v>
      </c>
    </row>
    <row r="4" spans="1:13" ht="26.25" customHeight="1">
      <c r="A4" s="166" t="s">
        <v>42</v>
      </c>
      <c r="B4" s="82" t="s">
        <v>29</v>
      </c>
      <c r="C4" s="106"/>
      <c r="D4" s="22"/>
      <c r="E4" s="22"/>
      <c r="F4" s="22"/>
      <c r="G4" s="22"/>
      <c r="H4" s="22"/>
      <c r="I4" s="22"/>
      <c r="J4" s="22"/>
      <c r="K4" s="22"/>
      <c r="L4" s="22"/>
      <c r="M4" s="43"/>
    </row>
    <row r="5" spans="1:13" ht="26.25" customHeight="1">
      <c r="A5" s="167"/>
      <c r="B5" s="87" t="s">
        <v>30</v>
      </c>
      <c r="C5" s="111">
        <f t="shared" ref="C5" si="0">D5-5</f>
        <v>75</v>
      </c>
      <c r="D5" s="112">
        <f>E5-5</f>
        <v>80</v>
      </c>
      <c r="E5" s="112">
        <v>85</v>
      </c>
      <c r="F5" s="112">
        <f>E5+5</f>
        <v>90</v>
      </c>
      <c r="G5" s="112">
        <f t="shared" ref="G5:L5" si="1">F5+5</f>
        <v>95</v>
      </c>
      <c r="H5" s="112">
        <f t="shared" si="1"/>
        <v>100</v>
      </c>
      <c r="I5" s="112">
        <f t="shared" si="1"/>
        <v>105</v>
      </c>
      <c r="J5" s="112">
        <f t="shared" si="1"/>
        <v>110</v>
      </c>
      <c r="K5" s="112">
        <f t="shared" si="1"/>
        <v>115</v>
      </c>
      <c r="L5" s="112">
        <f t="shared" si="1"/>
        <v>120</v>
      </c>
      <c r="M5" s="113">
        <f>L5+7</f>
        <v>127</v>
      </c>
    </row>
    <row r="6" spans="1:13" ht="26.25" customHeight="1">
      <c r="A6" s="168" t="s">
        <v>34</v>
      </c>
      <c r="B6" s="82" t="s">
        <v>29</v>
      </c>
      <c r="C6" s="106"/>
      <c r="D6" s="22"/>
      <c r="E6" s="22"/>
      <c r="F6" s="22"/>
      <c r="G6" s="22"/>
      <c r="H6" s="22"/>
      <c r="I6" s="22"/>
      <c r="J6" s="22"/>
      <c r="K6" s="22"/>
      <c r="L6" s="22"/>
      <c r="M6" s="43"/>
    </row>
    <row r="7" spans="1:13" ht="26.25" customHeight="1">
      <c r="A7" s="169"/>
      <c r="B7" s="87" t="s">
        <v>30</v>
      </c>
      <c r="C7" s="111">
        <f>D7-1.5</f>
        <v>38</v>
      </c>
      <c r="D7" s="112">
        <f>E7-1.5</f>
        <v>39.5</v>
      </c>
      <c r="E7" s="112">
        <v>41</v>
      </c>
      <c r="F7" s="112">
        <f>E7+1.5</f>
        <v>42.5</v>
      </c>
      <c r="G7" s="112">
        <f t="shared" ref="G7:M7" si="2">F7+1.5</f>
        <v>44</v>
      </c>
      <c r="H7" s="112">
        <f t="shared" si="2"/>
        <v>45.5</v>
      </c>
      <c r="I7" s="112">
        <f t="shared" si="2"/>
        <v>47</v>
      </c>
      <c r="J7" s="112">
        <f t="shared" si="2"/>
        <v>48.5</v>
      </c>
      <c r="K7" s="112">
        <f t="shared" si="2"/>
        <v>50</v>
      </c>
      <c r="L7" s="112">
        <f t="shared" si="2"/>
        <v>51.5</v>
      </c>
      <c r="M7" s="113">
        <f t="shared" si="2"/>
        <v>53</v>
      </c>
    </row>
    <row r="8" spans="1:13" ht="26.25" customHeight="1">
      <c r="A8" s="183" t="s">
        <v>37</v>
      </c>
      <c r="B8" s="85" t="s">
        <v>29</v>
      </c>
      <c r="C8" s="115"/>
      <c r="D8" s="16"/>
      <c r="E8" s="16"/>
      <c r="F8" s="16"/>
      <c r="G8" s="16"/>
      <c r="H8" s="16"/>
      <c r="I8" s="16"/>
      <c r="J8" s="16"/>
      <c r="K8" s="16"/>
      <c r="L8" s="16"/>
      <c r="M8" s="44"/>
    </row>
    <row r="9" spans="1:13" ht="26.25" customHeight="1">
      <c r="A9" s="159"/>
      <c r="B9" s="89" t="s">
        <v>32</v>
      </c>
      <c r="C9" s="184" t="s">
        <v>38</v>
      </c>
      <c r="D9" s="185"/>
      <c r="E9" s="185"/>
      <c r="F9" s="185"/>
      <c r="G9" s="185"/>
      <c r="H9" s="185"/>
      <c r="I9" s="185"/>
      <c r="J9" s="185"/>
      <c r="K9" s="185"/>
      <c r="L9" s="185"/>
      <c r="M9" s="186"/>
    </row>
  </sheetData>
  <mergeCells count="7">
    <mergeCell ref="L2:M2"/>
    <mergeCell ref="A1:M1"/>
    <mergeCell ref="A4:A5"/>
    <mergeCell ref="A6:A7"/>
    <mergeCell ref="A8:A9"/>
    <mergeCell ref="A3:B3"/>
    <mergeCell ref="C9:M9"/>
  </mergeCells>
  <phoneticPr fontId="2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P9"/>
  <sheetViews>
    <sheetView workbookViewId="0">
      <selection activeCell="M30" sqref="M30"/>
    </sheetView>
  </sheetViews>
  <sheetFormatPr defaultColWidth="8" defaultRowHeight="13.5"/>
  <cols>
    <col min="1" max="1" width="14.44140625" style="2" customWidth="1"/>
    <col min="2" max="2" width="7.6640625" style="28" customWidth="1"/>
    <col min="3" max="16" width="8.88671875" style="2" customWidth="1"/>
    <col min="17" max="23" width="6.6640625" style="2" customWidth="1"/>
    <col min="24" max="16384" width="8" style="2"/>
  </cols>
  <sheetData>
    <row r="1" spans="1:16" ht="37.5" customHeight="1">
      <c r="A1" s="187" t="s">
        <v>13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</row>
    <row r="2" spans="1:16" s="46" customFormat="1" ht="18.7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 t="s">
        <v>2</v>
      </c>
      <c r="O2" s="145">
        <v>44109</v>
      </c>
      <c r="P2" s="145"/>
    </row>
    <row r="3" spans="1:16" ht="37.5" customHeight="1">
      <c r="A3" s="190" t="s">
        <v>21</v>
      </c>
      <c r="B3" s="191"/>
      <c r="C3" s="118">
        <f t="shared" ref="C3:F3" si="0">SUM(D3-3)</f>
        <v>68</v>
      </c>
      <c r="D3" s="48">
        <f t="shared" si="0"/>
        <v>71</v>
      </c>
      <c r="E3" s="48">
        <f t="shared" si="0"/>
        <v>74</v>
      </c>
      <c r="F3" s="48">
        <f t="shared" si="0"/>
        <v>77</v>
      </c>
      <c r="G3" s="116">
        <v>80</v>
      </c>
      <c r="H3" s="48">
        <f t="shared" ref="H3:P3" si="1">SUM(G3+3)</f>
        <v>83</v>
      </c>
      <c r="I3" s="48">
        <f t="shared" si="1"/>
        <v>86</v>
      </c>
      <c r="J3" s="48">
        <f t="shared" si="1"/>
        <v>89</v>
      </c>
      <c r="K3" s="48">
        <f t="shared" si="1"/>
        <v>92</v>
      </c>
      <c r="L3" s="48">
        <f t="shared" si="1"/>
        <v>95</v>
      </c>
      <c r="M3" s="48">
        <f t="shared" si="1"/>
        <v>98</v>
      </c>
      <c r="N3" s="48">
        <f t="shared" si="1"/>
        <v>101</v>
      </c>
      <c r="O3" s="48">
        <f t="shared" si="1"/>
        <v>104</v>
      </c>
      <c r="P3" s="49">
        <f t="shared" si="1"/>
        <v>107</v>
      </c>
    </row>
    <row r="4" spans="1:16" ht="27.75" customHeight="1">
      <c r="A4" s="166" t="s">
        <v>43</v>
      </c>
      <c r="B4" s="84" t="s">
        <v>29</v>
      </c>
      <c r="C4" s="117"/>
      <c r="D4" s="12"/>
      <c r="E4" s="12"/>
      <c r="F4" s="12"/>
      <c r="G4" s="22"/>
      <c r="H4" s="12"/>
      <c r="I4" s="12"/>
      <c r="J4" s="12"/>
      <c r="K4" s="12"/>
      <c r="L4" s="12"/>
      <c r="M4" s="12"/>
      <c r="N4" s="12"/>
      <c r="O4" s="12"/>
      <c r="P4" s="37"/>
    </row>
    <row r="5" spans="1:16" s="28" customFormat="1" ht="27.75" customHeight="1">
      <c r="A5" s="167"/>
      <c r="B5" s="78" t="s">
        <v>30</v>
      </c>
      <c r="C5" s="119">
        <f t="shared" ref="C5" si="2">SUM(D5-3)</f>
        <v>65</v>
      </c>
      <c r="D5" s="120">
        <f t="shared" ref="D5" si="3">SUM(E5-3)</f>
        <v>68</v>
      </c>
      <c r="E5" s="120">
        <f t="shared" ref="E5" si="4">SUM(F5-3)</f>
        <v>71</v>
      </c>
      <c r="F5" s="120">
        <f t="shared" ref="F5" si="5">SUM(G5-3)</f>
        <v>74</v>
      </c>
      <c r="G5" s="112">
        <v>77</v>
      </c>
      <c r="H5" s="120">
        <f t="shared" ref="H5" si="6">SUM(G5+3)</f>
        <v>80</v>
      </c>
      <c r="I5" s="120">
        <f t="shared" ref="I5" si="7">SUM(H5+3)</f>
        <v>83</v>
      </c>
      <c r="J5" s="120">
        <f t="shared" ref="J5" si="8">SUM(I5+3)</f>
        <v>86</v>
      </c>
      <c r="K5" s="120">
        <f t="shared" ref="K5" si="9">SUM(J5+3)</f>
        <v>89</v>
      </c>
      <c r="L5" s="120">
        <f t="shared" ref="L5" si="10">SUM(K5+3)</f>
        <v>92</v>
      </c>
      <c r="M5" s="120">
        <f t="shared" ref="M5" si="11">SUM(L5+3)</f>
        <v>95</v>
      </c>
      <c r="N5" s="120">
        <f t="shared" ref="N5" si="12">SUM(M5+3)</f>
        <v>98</v>
      </c>
      <c r="O5" s="120">
        <f t="shared" ref="O5" si="13">SUM(N5+3)</f>
        <v>101</v>
      </c>
      <c r="P5" s="121">
        <f t="shared" ref="P5" si="14">SUM(O5+3)</f>
        <v>104</v>
      </c>
    </row>
    <row r="6" spans="1:16" ht="27.75" customHeight="1">
      <c r="A6" s="168" t="s">
        <v>46</v>
      </c>
      <c r="B6" s="84" t="s">
        <v>29</v>
      </c>
      <c r="C6" s="106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43"/>
    </row>
    <row r="7" spans="1:16" s="28" customFormat="1" ht="27.75" customHeight="1">
      <c r="A7" s="169"/>
      <c r="B7" s="78" t="s">
        <v>30</v>
      </c>
      <c r="C7" s="111">
        <f t="shared" ref="C7" si="15">SUM(D7-3)</f>
        <v>84</v>
      </c>
      <c r="D7" s="112">
        <f t="shared" ref="D7" si="16">SUM(E7-3)</f>
        <v>87</v>
      </c>
      <c r="E7" s="112">
        <f t="shared" ref="E7" si="17">SUM(F7-3)</f>
        <v>90</v>
      </c>
      <c r="F7" s="112">
        <f t="shared" ref="F7" si="18">SUM(G7-3)</f>
        <v>93</v>
      </c>
      <c r="G7" s="112">
        <v>96</v>
      </c>
      <c r="H7" s="112">
        <f t="shared" ref="H7" si="19">SUM(G7+3)</f>
        <v>99</v>
      </c>
      <c r="I7" s="112">
        <f t="shared" ref="I7" si="20">SUM(H7+3)</f>
        <v>102</v>
      </c>
      <c r="J7" s="112">
        <f t="shared" ref="J7" si="21">SUM(I7+3)</f>
        <v>105</v>
      </c>
      <c r="K7" s="112">
        <f t="shared" ref="K7" si="22">SUM(J7+3)</f>
        <v>108</v>
      </c>
      <c r="L7" s="112">
        <f t="shared" ref="L7" si="23">SUM(K7+3)</f>
        <v>111</v>
      </c>
      <c r="M7" s="112">
        <f t="shared" ref="M7" si="24">SUM(L7+3)</f>
        <v>114</v>
      </c>
      <c r="N7" s="112">
        <f t="shared" ref="N7" si="25">SUM(M7+3)</f>
        <v>117</v>
      </c>
      <c r="O7" s="112">
        <f t="shared" ref="O7" si="26">SUM(N7+3)</f>
        <v>120</v>
      </c>
      <c r="P7" s="113">
        <f t="shared" ref="P7" si="27">SUM(O7+3)</f>
        <v>123</v>
      </c>
    </row>
    <row r="8" spans="1:16" ht="27.75" customHeight="1">
      <c r="A8" s="188" t="s">
        <v>47</v>
      </c>
      <c r="B8" s="38" t="s">
        <v>29</v>
      </c>
      <c r="C8" s="115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4"/>
    </row>
    <row r="9" spans="1:16" s="28" customFormat="1" ht="27.75" customHeight="1">
      <c r="A9" s="189"/>
      <c r="B9" s="72" t="s">
        <v>32</v>
      </c>
      <c r="C9" s="111">
        <f t="shared" ref="C9:E9" si="28">SUM(D9-1.5)</f>
        <v>50</v>
      </c>
      <c r="D9" s="112">
        <f t="shared" si="28"/>
        <v>51.5</v>
      </c>
      <c r="E9" s="112">
        <f t="shared" si="28"/>
        <v>53</v>
      </c>
      <c r="F9" s="112">
        <f>SUM(G9-1.5)</f>
        <v>54.5</v>
      </c>
      <c r="G9" s="112">
        <v>56</v>
      </c>
      <c r="H9" s="112">
        <f>SUM(G9+1.5)</f>
        <v>57.5</v>
      </c>
      <c r="I9" s="112">
        <f t="shared" ref="I9:P9" si="29">SUM(H9+1.5)</f>
        <v>59</v>
      </c>
      <c r="J9" s="112">
        <f t="shared" si="29"/>
        <v>60.5</v>
      </c>
      <c r="K9" s="112">
        <f t="shared" si="29"/>
        <v>62</v>
      </c>
      <c r="L9" s="112">
        <f t="shared" si="29"/>
        <v>63.5</v>
      </c>
      <c r="M9" s="112">
        <f t="shared" si="29"/>
        <v>65</v>
      </c>
      <c r="N9" s="112">
        <f t="shared" si="29"/>
        <v>66.5</v>
      </c>
      <c r="O9" s="112">
        <f t="shared" si="29"/>
        <v>68</v>
      </c>
      <c r="P9" s="113">
        <f t="shared" si="29"/>
        <v>69.5</v>
      </c>
    </row>
  </sheetData>
  <mergeCells count="6">
    <mergeCell ref="A1:P1"/>
    <mergeCell ref="O2:P2"/>
    <mergeCell ref="A4:A5"/>
    <mergeCell ref="A6:A7"/>
    <mergeCell ref="A8:A9"/>
    <mergeCell ref="A3:B3"/>
  </mergeCells>
  <phoneticPr fontId="26" type="noConversion"/>
  <pageMargins left="0.39370078740157483" right="0.31496062992125984" top="0.39370078740157483" bottom="0.39370078740157483" header="0.31496062992125984" footer="0.31496062992125984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M9"/>
  <sheetViews>
    <sheetView zoomScaleNormal="100" workbookViewId="0">
      <selection activeCell="A11" sqref="A11"/>
    </sheetView>
  </sheetViews>
  <sheetFormatPr defaultColWidth="8.88671875" defaultRowHeight="12"/>
  <cols>
    <col min="1" max="1" width="14.44140625" style="56" customWidth="1"/>
    <col min="2" max="2" width="7.77734375" style="56" customWidth="1"/>
    <col min="3" max="13" width="8.88671875" style="55" customWidth="1"/>
    <col min="14" max="16384" width="8.88671875" style="55"/>
  </cols>
  <sheetData>
    <row r="1" spans="1:13" s="18" customFormat="1" ht="37.5" customHeight="1">
      <c r="A1" s="192" t="s">
        <v>22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13" s="50" customFormat="1" ht="18.7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K2" s="51"/>
      <c r="L2" s="145">
        <v>44109</v>
      </c>
      <c r="M2" s="145"/>
    </row>
    <row r="3" spans="1:13" ht="37.5" customHeight="1">
      <c r="A3" s="171" t="s">
        <v>23</v>
      </c>
      <c r="B3" s="172"/>
      <c r="C3" s="15">
        <v>80</v>
      </c>
      <c r="D3" s="13">
        <v>85</v>
      </c>
      <c r="E3" s="13">
        <v>90</v>
      </c>
      <c r="F3" s="76">
        <v>95</v>
      </c>
      <c r="G3" s="13">
        <v>100</v>
      </c>
      <c r="H3" s="13">
        <v>105</v>
      </c>
      <c r="I3" s="13">
        <v>110</v>
      </c>
      <c r="J3" s="13">
        <v>115</v>
      </c>
      <c r="K3" s="52">
        <v>120</v>
      </c>
      <c r="L3" s="53">
        <v>125</v>
      </c>
      <c r="M3" s="54">
        <v>130</v>
      </c>
    </row>
    <row r="4" spans="1:13" ht="26.25" customHeight="1">
      <c r="A4" s="166" t="s">
        <v>42</v>
      </c>
      <c r="B4" s="82" t="s">
        <v>29</v>
      </c>
      <c r="C4" s="122"/>
      <c r="D4" s="102"/>
      <c r="E4" s="102"/>
      <c r="F4" s="102"/>
      <c r="G4" s="102"/>
      <c r="H4" s="102"/>
      <c r="I4" s="102"/>
      <c r="J4" s="102"/>
      <c r="K4" s="102"/>
      <c r="L4" s="102"/>
      <c r="M4" s="81"/>
    </row>
    <row r="5" spans="1:13" ht="26.25" customHeight="1">
      <c r="A5" s="167"/>
      <c r="B5" s="87" t="s">
        <v>30</v>
      </c>
      <c r="C5" s="125">
        <f t="shared" ref="C5:E5" si="0">D5-5</f>
        <v>67</v>
      </c>
      <c r="D5" s="126">
        <f t="shared" si="0"/>
        <v>72</v>
      </c>
      <c r="E5" s="126">
        <f t="shared" si="0"/>
        <v>77</v>
      </c>
      <c r="F5" s="126">
        <v>82</v>
      </c>
      <c r="G5" s="126">
        <f t="shared" ref="G5:J5" si="1">F5+5</f>
        <v>87</v>
      </c>
      <c r="H5" s="126">
        <f t="shared" si="1"/>
        <v>92</v>
      </c>
      <c r="I5" s="126">
        <f t="shared" si="1"/>
        <v>97</v>
      </c>
      <c r="J5" s="126">
        <f t="shared" si="1"/>
        <v>102</v>
      </c>
      <c r="K5" s="126">
        <f>J5+7.5</f>
        <v>109.5</v>
      </c>
      <c r="L5" s="126">
        <f t="shared" ref="L5:M5" si="2">K5+7.5</f>
        <v>117</v>
      </c>
      <c r="M5" s="72">
        <f t="shared" si="2"/>
        <v>124.5</v>
      </c>
    </row>
    <row r="6" spans="1:13" ht="26.25" customHeight="1">
      <c r="A6" s="168" t="s">
        <v>48</v>
      </c>
      <c r="B6" s="82" t="s">
        <v>29</v>
      </c>
      <c r="C6" s="122"/>
      <c r="D6" s="102"/>
      <c r="E6" s="102"/>
      <c r="F6" s="102"/>
      <c r="G6" s="102"/>
      <c r="H6" s="102"/>
      <c r="I6" s="102"/>
      <c r="J6" s="102"/>
      <c r="K6" s="102"/>
      <c r="L6" s="102"/>
      <c r="M6" s="81"/>
    </row>
    <row r="7" spans="1:13" ht="26.25" customHeight="1">
      <c r="A7" s="169"/>
      <c r="B7" s="87" t="s">
        <v>30</v>
      </c>
      <c r="C7" s="160" t="s">
        <v>38</v>
      </c>
      <c r="D7" s="161"/>
      <c r="E7" s="161"/>
      <c r="F7" s="161"/>
      <c r="G7" s="161"/>
      <c r="H7" s="161"/>
      <c r="I7" s="161"/>
      <c r="J7" s="161"/>
      <c r="K7" s="161"/>
      <c r="L7" s="161"/>
      <c r="M7" s="162"/>
    </row>
    <row r="8" spans="1:13" ht="26.25" customHeight="1">
      <c r="A8" s="183" t="s">
        <v>37</v>
      </c>
      <c r="B8" s="85" t="s">
        <v>29</v>
      </c>
      <c r="C8" s="123"/>
      <c r="D8" s="40"/>
      <c r="E8" s="40"/>
      <c r="F8" s="40"/>
      <c r="G8" s="40"/>
      <c r="H8" s="40"/>
      <c r="I8" s="40"/>
      <c r="J8" s="40"/>
      <c r="K8" s="40"/>
      <c r="L8" s="40"/>
      <c r="M8" s="38"/>
    </row>
    <row r="9" spans="1:13" ht="26.25" customHeight="1">
      <c r="A9" s="159"/>
      <c r="B9" s="89" t="s">
        <v>32</v>
      </c>
      <c r="C9" s="160" t="s">
        <v>38</v>
      </c>
      <c r="D9" s="161"/>
      <c r="E9" s="161"/>
      <c r="F9" s="161"/>
      <c r="G9" s="161"/>
      <c r="H9" s="161"/>
      <c r="I9" s="161"/>
      <c r="J9" s="161"/>
      <c r="K9" s="161"/>
      <c r="L9" s="161"/>
      <c r="M9" s="162"/>
    </row>
  </sheetData>
  <mergeCells count="8">
    <mergeCell ref="A1:M1"/>
    <mergeCell ref="L2:M2"/>
    <mergeCell ref="A4:A5"/>
    <mergeCell ref="A6:A7"/>
    <mergeCell ref="A8:A9"/>
    <mergeCell ref="A3:B3"/>
    <mergeCell ref="C7:M7"/>
    <mergeCell ref="C9:M9"/>
  </mergeCells>
  <phoneticPr fontId="26" type="noConversion"/>
  <pageMargins left="0.39370078740157483" right="0.39370078740157483" top="0.59055118110236227" bottom="0.3937007874015748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M9"/>
  <sheetViews>
    <sheetView workbookViewId="0">
      <selection activeCell="N17" sqref="N17"/>
    </sheetView>
  </sheetViews>
  <sheetFormatPr defaultColWidth="8.88671875" defaultRowHeight="13.5"/>
  <cols>
    <col min="1" max="1" width="14.44140625" style="57" customWidth="1"/>
    <col min="2" max="3" width="7.77734375" style="57" customWidth="1"/>
    <col min="4" max="13" width="8.88671875" style="57" customWidth="1"/>
    <col min="14" max="16384" width="8.88671875" style="57"/>
  </cols>
  <sheetData>
    <row r="1" spans="1:13" s="28" customFormat="1" ht="37.5" customHeight="1">
      <c r="A1" s="193" t="s">
        <v>4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</row>
    <row r="2" spans="1:13" s="46" customFormat="1" ht="19.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59">
        <v>44109</v>
      </c>
    </row>
    <row r="3" spans="1:13" ht="37.5" customHeight="1">
      <c r="A3" s="171" t="s">
        <v>49</v>
      </c>
      <c r="B3" s="172"/>
      <c r="C3" s="14">
        <v>85</v>
      </c>
      <c r="D3" s="14">
        <v>85</v>
      </c>
      <c r="E3" s="13">
        <v>90</v>
      </c>
      <c r="F3" s="76">
        <v>95</v>
      </c>
      <c r="G3" s="13">
        <v>100</v>
      </c>
      <c r="H3" s="13">
        <v>105</v>
      </c>
      <c r="I3" s="13">
        <v>110</v>
      </c>
      <c r="J3" s="13">
        <v>115</v>
      </c>
      <c r="K3" s="13">
        <v>120</v>
      </c>
      <c r="L3" s="13">
        <v>125</v>
      </c>
      <c r="M3" s="32">
        <v>130</v>
      </c>
    </row>
    <row r="4" spans="1:13" ht="26.25" customHeight="1">
      <c r="A4" s="166" t="s">
        <v>42</v>
      </c>
      <c r="B4" s="82" t="s">
        <v>29</v>
      </c>
      <c r="C4" s="122"/>
      <c r="D4" s="102"/>
      <c r="E4" s="102"/>
      <c r="F4" s="102"/>
      <c r="G4" s="102"/>
      <c r="H4" s="102"/>
      <c r="I4" s="102"/>
      <c r="J4" s="102"/>
      <c r="K4" s="102"/>
      <c r="L4" s="102"/>
      <c r="M4" s="81"/>
    </row>
    <row r="5" spans="1:13" ht="26.25" customHeight="1">
      <c r="A5" s="167"/>
      <c r="B5" s="87" t="s">
        <v>30</v>
      </c>
      <c r="C5" s="125">
        <f t="shared" ref="C5:E5" si="0">D5-5</f>
        <v>67</v>
      </c>
      <c r="D5" s="126">
        <f t="shared" si="0"/>
        <v>72</v>
      </c>
      <c r="E5" s="126">
        <f t="shared" si="0"/>
        <v>77</v>
      </c>
      <c r="F5" s="126">
        <v>82</v>
      </c>
      <c r="G5" s="126">
        <f>F5+5</f>
        <v>87</v>
      </c>
      <c r="H5" s="126">
        <f>G5+5</f>
        <v>92</v>
      </c>
      <c r="I5" s="126">
        <f>H5+5</f>
        <v>97</v>
      </c>
      <c r="J5" s="126">
        <f>I5+5</f>
        <v>102</v>
      </c>
      <c r="K5" s="126">
        <f>J5+7.5</f>
        <v>109.5</v>
      </c>
      <c r="L5" s="126">
        <f t="shared" ref="L5:M5" si="1">K5+7.5</f>
        <v>117</v>
      </c>
      <c r="M5" s="72">
        <f t="shared" si="1"/>
        <v>124.5</v>
      </c>
    </row>
    <row r="6" spans="1:13" ht="26.25" customHeight="1">
      <c r="A6" s="168" t="s">
        <v>48</v>
      </c>
      <c r="B6" s="82" t="s">
        <v>29</v>
      </c>
      <c r="C6" s="122"/>
      <c r="D6" s="102"/>
      <c r="E6" s="102"/>
      <c r="F6" s="102"/>
      <c r="G6" s="102"/>
      <c r="H6" s="102"/>
      <c r="I6" s="102"/>
      <c r="J6" s="102"/>
      <c r="K6" s="102"/>
      <c r="L6" s="102"/>
      <c r="M6" s="81"/>
    </row>
    <row r="7" spans="1:13" ht="26.25" customHeight="1">
      <c r="A7" s="169"/>
      <c r="B7" s="87" t="s">
        <v>30</v>
      </c>
      <c r="C7" s="184" t="s">
        <v>38</v>
      </c>
      <c r="D7" s="185"/>
      <c r="E7" s="185"/>
      <c r="F7" s="185"/>
      <c r="G7" s="185"/>
      <c r="H7" s="185"/>
      <c r="I7" s="185"/>
      <c r="J7" s="185"/>
      <c r="K7" s="185"/>
      <c r="L7" s="185"/>
      <c r="M7" s="186"/>
    </row>
    <row r="8" spans="1:13" ht="26.25" customHeight="1">
      <c r="A8" s="158" t="s">
        <v>37</v>
      </c>
      <c r="B8" s="95" t="s">
        <v>29</v>
      </c>
      <c r="C8" s="122"/>
      <c r="D8" s="102"/>
      <c r="E8" s="102"/>
      <c r="F8" s="102"/>
      <c r="G8" s="102"/>
      <c r="H8" s="102"/>
      <c r="I8" s="102"/>
      <c r="J8" s="102"/>
      <c r="K8" s="102"/>
      <c r="L8" s="102"/>
      <c r="M8" s="81"/>
    </row>
    <row r="9" spans="1:13" ht="26.25" customHeight="1">
      <c r="A9" s="159"/>
      <c r="B9" s="89" t="s">
        <v>32</v>
      </c>
      <c r="C9" s="184" t="s">
        <v>38</v>
      </c>
      <c r="D9" s="185"/>
      <c r="E9" s="185"/>
      <c r="F9" s="185"/>
      <c r="G9" s="185"/>
      <c r="H9" s="185"/>
      <c r="I9" s="185"/>
      <c r="J9" s="185"/>
      <c r="K9" s="185"/>
      <c r="L9" s="185"/>
      <c r="M9" s="186"/>
    </row>
  </sheetData>
  <mergeCells count="7">
    <mergeCell ref="A8:A9"/>
    <mergeCell ref="C9:M9"/>
    <mergeCell ref="C7:M7"/>
    <mergeCell ref="A1:M1"/>
    <mergeCell ref="A3:B3"/>
    <mergeCell ref="A4:A5"/>
    <mergeCell ref="A6:A7"/>
  </mergeCells>
  <phoneticPr fontId="26" type="noConversion"/>
  <pageMargins left="0.39370078740157483" right="0.31496062992125984" top="0.39370078740157483" bottom="0.39370078740157483" header="0.31496062992125984" footer="0.31496062992125984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M9"/>
  <sheetViews>
    <sheetView tabSelected="1" workbookViewId="0">
      <selection activeCell="P11" sqref="P11"/>
    </sheetView>
  </sheetViews>
  <sheetFormatPr defaultRowHeight="13.5"/>
  <cols>
    <col min="1" max="1" width="14.44140625" style="9" customWidth="1"/>
    <col min="2" max="2" width="7.77734375" style="9" customWidth="1"/>
    <col min="3" max="13" width="8.88671875" style="9" customWidth="1"/>
  </cols>
  <sheetData>
    <row r="1" spans="1:13" s="17" customFormat="1" ht="37.5" customHeight="1">
      <c r="A1" s="192" t="s">
        <v>6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13" s="50" customFormat="1" ht="19.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K2" s="51"/>
      <c r="L2" s="145">
        <v>44109</v>
      </c>
      <c r="M2" s="145"/>
    </row>
    <row r="3" spans="1:13" ht="37.5" customHeight="1">
      <c r="A3" s="157" t="s">
        <v>24</v>
      </c>
      <c r="B3" s="147"/>
      <c r="C3" s="60">
        <v>80</v>
      </c>
      <c r="D3" s="127">
        <v>85</v>
      </c>
      <c r="E3" s="127">
        <v>90</v>
      </c>
      <c r="F3" s="129">
        <v>95</v>
      </c>
      <c r="G3" s="128">
        <v>100</v>
      </c>
      <c r="H3" s="128">
        <v>105</v>
      </c>
      <c r="I3" s="128">
        <v>110</v>
      </c>
      <c r="J3" s="128">
        <v>115</v>
      </c>
      <c r="K3" s="128">
        <v>120</v>
      </c>
      <c r="L3" s="128">
        <v>125</v>
      </c>
      <c r="M3" s="61">
        <v>130</v>
      </c>
    </row>
    <row r="4" spans="1:13" s="27" customFormat="1" ht="26.25" customHeight="1">
      <c r="A4" s="166" t="s">
        <v>42</v>
      </c>
      <c r="B4" s="82" t="s">
        <v>29</v>
      </c>
      <c r="C4" s="130"/>
      <c r="D4" s="131"/>
      <c r="E4" s="131"/>
      <c r="F4" s="3"/>
      <c r="G4" s="3"/>
      <c r="H4" s="3"/>
      <c r="I4" s="3"/>
      <c r="J4" s="3"/>
      <c r="K4" s="3"/>
      <c r="L4" s="3"/>
      <c r="M4" s="132"/>
    </row>
    <row r="5" spans="1:13" s="27" customFormat="1" ht="26.25" customHeight="1">
      <c r="A5" s="167"/>
      <c r="B5" s="87" t="s">
        <v>30</v>
      </c>
      <c r="C5" s="134">
        <f t="shared" ref="C5" si="0">D5-4</f>
        <v>70</v>
      </c>
      <c r="D5" s="135">
        <f t="shared" ref="D5" si="1">E5-4</f>
        <v>74</v>
      </c>
      <c r="E5" s="135">
        <f>F5-4</f>
        <v>78</v>
      </c>
      <c r="F5" s="133">
        <v>82</v>
      </c>
      <c r="G5" s="62">
        <f>F5+4</f>
        <v>86</v>
      </c>
      <c r="H5" s="62">
        <f t="shared" ref="H5" si="2">G5+4</f>
        <v>90</v>
      </c>
      <c r="I5" s="62">
        <f t="shared" ref="I5" si="3">H5+4</f>
        <v>94</v>
      </c>
      <c r="J5" s="62">
        <f t="shared" ref="J5" si="4">I5+4</f>
        <v>98</v>
      </c>
      <c r="K5" s="62">
        <f t="shared" ref="K5" si="5">J5+4</f>
        <v>102</v>
      </c>
      <c r="L5" s="62">
        <f t="shared" ref="L5" si="6">K5+4</f>
        <v>106</v>
      </c>
      <c r="M5" s="136">
        <f t="shared" ref="M5" si="7">L5+4</f>
        <v>110</v>
      </c>
    </row>
    <row r="6" spans="1:13" ht="26.25" customHeight="1">
      <c r="A6" s="168" t="s">
        <v>34</v>
      </c>
      <c r="B6" s="82" t="s">
        <v>29</v>
      </c>
      <c r="C6" s="130"/>
      <c r="D6" s="131"/>
      <c r="E6" s="131"/>
      <c r="F6" s="3"/>
      <c r="G6" s="3"/>
      <c r="H6" s="3"/>
      <c r="I6" s="3"/>
      <c r="J6" s="3"/>
      <c r="K6" s="3"/>
      <c r="L6" s="3"/>
      <c r="M6" s="132"/>
    </row>
    <row r="7" spans="1:13" s="27" customFormat="1" ht="26.25" customHeight="1">
      <c r="A7" s="169"/>
      <c r="B7" s="87" t="s">
        <v>30</v>
      </c>
      <c r="C7" s="184" t="s">
        <v>38</v>
      </c>
      <c r="D7" s="185"/>
      <c r="E7" s="185"/>
      <c r="F7" s="185"/>
      <c r="G7" s="185"/>
      <c r="H7" s="185"/>
      <c r="I7" s="185"/>
      <c r="J7" s="185"/>
      <c r="K7" s="185"/>
      <c r="L7" s="185"/>
      <c r="M7" s="186"/>
    </row>
    <row r="8" spans="1:13" ht="26.25" customHeight="1">
      <c r="A8" s="158" t="s">
        <v>37</v>
      </c>
      <c r="B8" s="95" t="s">
        <v>29</v>
      </c>
      <c r="C8" s="36"/>
      <c r="D8" s="3"/>
      <c r="E8" s="3"/>
      <c r="F8" s="3"/>
      <c r="G8" s="3"/>
      <c r="H8" s="3"/>
      <c r="I8" s="3"/>
      <c r="J8" s="3"/>
      <c r="K8" s="3"/>
      <c r="L8" s="3"/>
      <c r="M8" s="132"/>
    </row>
    <row r="9" spans="1:13" s="27" customFormat="1" ht="27" customHeight="1">
      <c r="A9" s="159"/>
      <c r="B9" s="89" t="s">
        <v>32</v>
      </c>
      <c r="C9" s="184" t="s">
        <v>38</v>
      </c>
      <c r="D9" s="185"/>
      <c r="E9" s="185"/>
      <c r="F9" s="185"/>
      <c r="G9" s="185"/>
      <c r="H9" s="185"/>
      <c r="I9" s="185"/>
      <c r="J9" s="185"/>
      <c r="K9" s="185"/>
      <c r="L9" s="185"/>
      <c r="M9" s="186"/>
    </row>
  </sheetData>
  <mergeCells count="8">
    <mergeCell ref="A8:A9"/>
    <mergeCell ref="C9:M9"/>
    <mergeCell ref="C7:M7"/>
    <mergeCell ref="A1:M1"/>
    <mergeCell ref="L2:M2"/>
    <mergeCell ref="A3:B3"/>
    <mergeCell ref="A4:A5"/>
    <mergeCell ref="A6:A7"/>
  </mergeCells>
  <phoneticPr fontId="26" type="noConversion"/>
  <pageMargins left="0.70866141732283472" right="0.39370078740157483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7</vt:i4>
      </vt:variant>
    </vt:vector>
  </HeadingPairs>
  <TitlesOfParts>
    <vt:vector size="18" baseType="lpstr">
      <vt:lpstr>여-JK(동복)</vt:lpstr>
      <vt:lpstr>여-BL(동복)</vt:lpstr>
      <vt:lpstr>여-BL(하복)</vt:lpstr>
      <vt:lpstr>여-SK(동하복)</vt:lpstr>
      <vt:lpstr>남-JK(동복)</vt:lpstr>
      <vt:lpstr>남-YS(동복)</vt:lpstr>
      <vt:lpstr>남-YS (하복)</vt:lpstr>
      <vt:lpstr>남-PT(동하복)</vt:lpstr>
      <vt:lpstr>후드집업(동복-남여 공용)</vt:lpstr>
      <vt:lpstr>야구점퍼</vt:lpstr>
      <vt:lpstr>남-생활티</vt:lpstr>
      <vt:lpstr>'남-YS(동복)'!Print_Area</vt:lpstr>
      <vt:lpstr>'남-생활티'!Print_Area</vt:lpstr>
      <vt:lpstr>야구점퍼!Print_Area</vt:lpstr>
      <vt:lpstr>'여-BL(동복)'!Print_Area</vt:lpstr>
      <vt:lpstr>'여-JK(동복)'!Print_Area</vt:lpstr>
      <vt:lpstr>'여-SK(동하복)'!Print_Area</vt:lpstr>
      <vt:lpstr>'후드집업(동복-남여 공용)'!Print_Area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이소영</dc:creator>
  <cp:lastModifiedBy>youngwoo</cp:lastModifiedBy>
  <cp:lastPrinted>2020-09-24T01:17:55Z</cp:lastPrinted>
  <dcterms:created xsi:type="dcterms:W3CDTF">2011-06-17T07:22:10Z</dcterms:created>
  <dcterms:modified xsi:type="dcterms:W3CDTF">2020-10-26T07:43:35Z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de468ad3-ecc4-4e01-804e-2fceeed71f15</vt:lpwstr>
  </property>
</Properties>
</file>